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7890" activeTab="3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'1кв'!$A$1:$E$54</definedName>
    <definedName name="_xlnm.Print_Area" localSheetId="1">'2кв'!$A$1:$E$52</definedName>
    <definedName name="_xlnm.Print_Area" localSheetId="2">'3кв'!$A$1:$E$56</definedName>
    <definedName name="_xlnm.Print_Area" localSheetId="3">'4кв'!$A$1:$E$54</definedName>
    <definedName name="_xlnm.Print_Area" localSheetId="4">отчет!$A$1:$C$48</definedName>
  </definedNames>
  <calcPr calcId="152511"/>
</workbook>
</file>

<file path=xl/calcChain.xml><?xml version="1.0" encoding="utf-8"?>
<calcChain xmlns="http://schemas.openxmlformats.org/spreadsheetml/2006/main">
  <c r="C23" i="29" l="1"/>
  <c r="C31" i="29"/>
  <c r="C30" i="29"/>
  <c r="C29" i="29"/>
  <c r="C28" i="29"/>
  <c r="C27" i="29"/>
  <c r="C24" i="29"/>
  <c r="C19" i="29"/>
  <c r="C13" i="29"/>
  <c r="C14" i="29"/>
  <c r="C12" i="29"/>
  <c r="C6" i="29"/>
  <c r="C39" i="29"/>
  <c r="C25" i="29" l="1"/>
  <c r="C15" i="29"/>
  <c r="B48" i="28"/>
  <c r="E23" i="28"/>
  <c r="E22" i="28"/>
  <c r="C17" i="29" s="1"/>
  <c r="C18" i="29" l="1"/>
  <c r="C33" i="29" s="1"/>
  <c r="C34" i="29" s="1"/>
  <c r="E32" i="28"/>
  <c r="D33" i="29" s="1"/>
  <c r="F36" i="27"/>
  <c r="B53" i="28" l="1"/>
  <c r="B54" i="28" s="1"/>
  <c r="E28" i="27"/>
  <c r="E30" i="27"/>
  <c r="E31" i="27"/>
  <c r="E32" i="27"/>
  <c r="E29" i="27"/>
  <c r="B50" i="27" l="1"/>
  <c r="B54" i="27"/>
  <c r="E23" i="27"/>
  <c r="E22" i="27"/>
  <c r="E34" i="27" s="1"/>
  <c r="B55" i="27" s="1"/>
  <c r="B56" i="27" l="1"/>
  <c r="B46" i="26"/>
  <c r="E29" i="26"/>
  <c r="B50" i="26"/>
  <c r="E23" i="26"/>
  <c r="E22" i="26"/>
  <c r="E31" i="26" l="1"/>
  <c r="B51" i="26" s="1"/>
  <c r="B52" i="26"/>
  <c r="E33" i="25"/>
  <c r="E31" i="25" l="1"/>
  <c r="B52" i="25" l="1"/>
  <c r="E23" i="25"/>
  <c r="E22" i="25"/>
  <c r="B53" i="25" l="1"/>
  <c r="B54" i="25" l="1"/>
</calcChain>
</file>

<file path=xl/sharedStrings.xml><?xml version="1.0" encoding="utf-8"?>
<sst xmlns="http://schemas.openxmlformats.org/spreadsheetml/2006/main" count="332" uniqueCount="125">
  <si>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</si>
  <si>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</si>
  <si>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</si>
  <si>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</si>
  <si>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</si>
  <si>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</si>
  <si>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</si>
  <si>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</si>
  <si>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</si>
  <si>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</si>
  <si>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</si>
  <si>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</si>
  <si>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</si>
  <si>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</si>
  <si>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</si>
  <si>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</si>
  <si>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</si>
  <si>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</si>
  <si>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</si>
  <si>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</si>
  <si>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</si>
  <si>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</si>
  <si>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</si>
  <si>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</si>
  <si>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д. 16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</si>
  <si>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</si>
  <si>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</si>
  <si>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</si>
  <si>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</si>
  <si>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</si>
  <si>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</si>
  <si>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</si>
  <si>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>в т.ч. Оплачено собственниками</t>
  </si>
  <si>
    <t>оплачено НГЧ-2</t>
  </si>
  <si>
    <r>
      <t xml:space="preserve">являющегося собственником МКД ОАО "РЖД", 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доверенности №</t>
    </r>
  </si>
  <si>
    <t>ИТОГО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</si>
  <si>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 </t>
    </r>
    <r>
      <rPr>
        <b/>
        <u/>
        <sz val="11"/>
        <color theme="1"/>
        <rFont val="Times New Roman"/>
        <family val="1"/>
        <charset val="204"/>
      </rPr>
      <t>Грищенко Ивана Николаевича</t>
    </r>
  </si>
  <si>
    <t>Заказчик -  ОАО «РЖД», в лице начальника НГЧ  Грищенко И.Н.</t>
  </si>
  <si>
    <t>Остаток на начало квартала</t>
  </si>
  <si>
    <t>определена приложением № 9 к договору</t>
  </si>
  <si>
    <t>Расходы по управлению МКД</t>
  </si>
  <si>
    <t>Услуги по содержанию многоквартирного дома</t>
  </si>
  <si>
    <t xml:space="preserve">Оплачено за размещение оборудования ТТК </t>
  </si>
  <si>
    <t xml:space="preserve">Дератизация и дезинсекция </t>
  </si>
  <si>
    <t>по заявке собственников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</si>
  <si>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</si>
  <si>
    <t>горячая вода на СОИ</t>
  </si>
  <si>
    <t>водоотведение на СОИ</t>
  </si>
  <si>
    <t>холодная вода на СОИ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</si>
  <si>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</si>
  <si>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</si>
  <si>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Исполнитель - ООО ЖКХ "Локомотив", в лице директора Бовкун А.А.</t>
  </si>
  <si>
    <t>за 1 квартал 2024 года</t>
  </si>
  <si>
    <t>31.03.2024 г.</t>
  </si>
  <si>
    <t>Монтаж отливов на балконах (смета)</t>
  </si>
  <si>
    <t>Обрезка веток</t>
  </si>
  <si>
    <t>февраль</t>
  </si>
  <si>
    <t>март</t>
  </si>
  <si>
    <t>ч/ч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</si>
  <si>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</si>
  <si>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</si>
  <si>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Предъявлено населению 175050,37</t>
  </si>
  <si>
    <t xml:space="preserve">           2. Всего за период с "01" 01 2024 г. по "31" 03 2024 г. выполнено работ (оказано услуг) на общую сумму сто семьдесят тысяч двести сорок два рубля 36 копеек.</t>
  </si>
  <si>
    <t>за 2 квартал 2024 года</t>
  </si>
  <si>
    <t>30.06.2024  г.</t>
  </si>
  <si>
    <t>2 квартал</t>
  </si>
  <si>
    <t>май</t>
  </si>
  <si>
    <t>Частичная замена стояка ГВС в подвале, сварка, установка спускника.</t>
  </si>
  <si>
    <t>Предъявлено населению 175118,25</t>
  </si>
  <si>
    <t xml:space="preserve">           2. Всего за период с "01" 04 2024 г. по "30" 06 2024 г. выполнено работ (оказано услуг) на общую сумму сто шестьдесят шесть тысяч четыреста девяносто два рубля 62 копейки.</t>
  </si>
  <si>
    <t>за 3 квартал 2024 года</t>
  </si>
  <si>
    <t>30.09.2024  г.</t>
  </si>
  <si>
    <t>3 квартал</t>
  </si>
  <si>
    <t>Общая площадь квартир - 2363,8 м2</t>
  </si>
  <si>
    <t>Частичная замена стоякак КНС кв.50,48</t>
  </si>
  <si>
    <t>Ремонт кровли (смета)</t>
  </si>
  <si>
    <t>Замена стояка КНС (кв.47)</t>
  </si>
  <si>
    <t xml:space="preserve">Частичная замена стояка ГВС в кв.61 </t>
  </si>
  <si>
    <t>июль</t>
  </si>
  <si>
    <t>сентябрь</t>
  </si>
  <si>
    <t xml:space="preserve">           2. Всего за период с "01" 07 2024 г. по "30" 09 2024 г. выполнено работ (оказано услуг) на общую сумму двести семьдесят тысяч триста тридцать четыре рубля 98 копеек.</t>
  </si>
  <si>
    <t>Предъявлено населению 194074,33</t>
  </si>
  <si>
    <t>Замена почтовых ящиков (смета)</t>
  </si>
  <si>
    <t>Замена парапета (смета)</t>
  </si>
  <si>
    <t>4 квартал</t>
  </si>
  <si>
    <t xml:space="preserve">           2. Всего за период с "01" 10 2024 г. по "31" 12 2024 г. выполнено работ (оказано услуг) на общую сумму двести шестьдесят  две тысячи пятьсот восемьдесят два рубля 13 копеек.</t>
  </si>
  <si>
    <t>Предъявлено населению 193327,76</t>
  </si>
  <si>
    <t>ОТЧЕТ</t>
  </si>
  <si>
    <t>О ВЫПОЛНЕННЫХ РАБОТАХ И ДВИЖЕНИИ  СРЕДСТВ</t>
  </si>
  <si>
    <t>по ж.д. ул. Линейная, д. 16</t>
  </si>
  <si>
    <t>Остаток на начало периода</t>
  </si>
  <si>
    <t xml:space="preserve">Доходы: </t>
  </si>
  <si>
    <t>в том числе:</t>
  </si>
  <si>
    <t xml:space="preserve">* холодная вода на СОИ - </t>
  </si>
  <si>
    <t xml:space="preserve">* водоотведение на СОИ- </t>
  </si>
  <si>
    <t xml:space="preserve">* горячая вода на СОИ- </t>
  </si>
  <si>
    <t>Оплачено в текущем периоде по квитанциям</t>
  </si>
  <si>
    <t>Оплачено НГЧ-2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</si>
  <si>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</si>
  <si>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</si>
  <si>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</si>
  <si>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</si>
  <si>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 xml:space="preserve">Расходы по управлению МКД </t>
  </si>
  <si>
    <t>Дератизация, дезинсекция</t>
  </si>
  <si>
    <t>работы по договору, всего</t>
  </si>
  <si>
    <t>Итого расходов</t>
  </si>
  <si>
    <t>Справочно: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</si>
  <si>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</si>
  <si>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</si>
  <si>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</si>
  <si>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_____________________________________________</t>
  </si>
  <si>
    <t>НА ЛИЦЕВОМ СЧЕТЕ  ЗА  период  с 01.01.2024 г. по 31.12.2024 г.</t>
  </si>
  <si>
    <t>Остаток средств на 01.01.2025</t>
  </si>
  <si>
    <t>Задолженность населения по оплате на 01.01.2025 г.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</si>
  <si>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</si>
  <si>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</si>
  <si>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</si>
  <si>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Начислено всего 737570,71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</si>
  <si>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</si>
  <si>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Монтаж отливов на балконах (смета)</t>
  </si>
  <si>
    <t xml:space="preserve">   * Ремонт кровли (смета)</t>
  </si>
  <si>
    <t xml:space="preserve">   * Замена почтовых ящиков (смета)</t>
  </si>
  <si>
    <t xml:space="preserve">   * Замена парапета (смета)</t>
  </si>
  <si>
    <t>Непредвиденные работы 63,3 ч/ч</t>
  </si>
  <si>
    <t>за 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</si>
</sst>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_-* #,##0\ _₽_-;\-* #,##0\ _₽_-;_-* &quot;-&quot;??\ _₽_-;_-@_-"/>
    <numFmt numFmtId="166" formatCode="[$-419]General"/>
    <numFmt numFmtId="167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166" fontId="14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4" fillId="2" borderId="0" xfId="0" applyFont="1" applyFill="1"/>
    <xf numFmtId="0" fontId="3" fillId="0" borderId="0" xfId="0" applyFont="1" applyAlignment="1">
      <alignment wrapText="1"/>
    </xf>
    <xf numFmtId="164" fontId="7" fillId="0" borderId="0" xfId="0" applyNumberFormat="1" applyFont="1"/>
    <xf numFmtId="164" fontId="4" fillId="0" borderId="0" xfId="0" applyNumberFormat="1" applyFont="1"/>
    <xf numFmtId="0" fontId="7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39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5" fillId="0" borderId="6" xfId="0" applyFont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4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6" fillId="0" borderId="0" xfId="0" applyFo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2" borderId="0" xfId="0" applyNumberFormat="1" applyFont="1" applyFill="1"/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19" fillId="0" borderId="0" xfId="0" applyFont="1"/>
    <xf numFmtId="167" fontId="8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0" fontId="3" fillId="0" borderId="1" xfId="0" applyFont="1" applyBorder="1"/>
    <xf numFmtId="167" fontId="8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43" fontId="19" fillId="0" borderId="0" xfId="0" applyNumberFormat="1" applyFont="1"/>
    <xf numFmtId="43" fontId="3" fillId="0" borderId="1" xfId="1" applyFont="1" applyBorder="1" applyAlignment="1">
      <alignment horizontal="center"/>
    </xf>
    <xf numFmtId="0" fontId="18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4" fontId="5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topLeftCell="A22" zoomScaleSheetLayoutView="100" workbookViewId="0">
      <selection activeCell="E29" sqref="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103" t="s">
        <v>11</v>
      </c>
      <c r="B1" s="103"/>
      <c r="C1" s="103"/>
      <c r="D1" s="103"/>
      <c r="E1" s="103"/>
    </row>
    <row r="2" spans="1:5" ht="30.75" customHeight="1" x14ac:dyDescent="0.25">
      <c r="A2" s="104" t="s">
        <v>12</v>
      </c>
      <c r="B2" s="105"/>
      <c r="C2" s="105"/>
      <c r="D2" s="105"/>
      <c r="E2" s="105"/>
    </row>
    <row r="3" spans="1:5" x14ac:dyDescent="0.25">
      <c r="A3" s="106" t="s">
        <v>52</v>
      </c>
      <c r="B3" s="106"/>
      <c r="C3" s="106"/>
      <c r="D3" s="106"/>
      <c r="E3" s="106"/>
    </row>
    <row r="4" spans="1:5" s="1" customFormat="1" ht="15.75" x14ac:dyDescent="0.25">
      <c r="A4" s="28" t="s">
        <v>13</v>
      </c>
      <c r="B4" s="4"/>
      <c r="C4" s="4"/>
      <c r="D4" s="39"/>
      <c r="E4" s="40" t="s">
        <v>53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96" t="s">
        <v>24</v>
      </c>
      <c r="B7" s="96"/>
      <c r="C7" s="96"/>
      <c r="D7" s="96"/>
      <c r="E7" s="96"/>
    </row>
    <row r="8" spans="1:5" x14ac:dyDescent="0.25">
      <c r="A8" s="99" t="s">
        <v>1</v>
      </c>
      <c r="B8" s="99"/>
      <c r="C8" s="99"/>
      <c r="D8" s="99"/>
      <c r="E8" s="99"/>
    </row>
    <row r="9" spans="1:5" x14ac:dyDescent="0.25">
      <c r="A9" s="95" t="s">
        <v>36</v>
      </c>
      <c r="B9" s="95"/>
      <c r="C9" s="95"/>
      <c r="D9" s="95"/>
      <c r="E9" s="95"/>
    </row>
    <row r="10" spans="1:5" ht="22.5" customHeight="1" x14ac:dyDescent="0.25">
      <c r="A10" s="107" t="s">
        <v>14</v>
      </c>
      <c r="B10" s="108"/>
      <c r="C10" s="108"/>
      <c r="D10" s="108"/>
      <c r="E10" s="108"/>
    </row>
    <row r="11" spans="1:5" ht="30" customHeight="1" x14ac:dyDescent="0.25">
      <c r="A11" s="102" t="s">
        <v>34</v>
      </c>
      <c r="B11" s="102"/>
      <c r="C11" s="102"/>
      <c r="D11" s="102"/>
      <c r="E11" s="102"/>
    </row>
    <row r="12" spans="1:5" ht="13.9" customHeight="1" x14ac:dyDescent="0.25">
      <c r="A12" s="99" t="s">
        <v>15</v>
      </c>
      <c r="B12" s="100"/>
      <c r="C12" s="100"/>
      <c r="D12" s="100"/>
      <c r="E12" s="100"/>
    </row>
    <row r="13" spans="1:5" ht="13.9" customHeight="1" x14ac:dyDescent="0.25">
      <c r="A13" s="95" t="s">
        <v>22</v>
      </c>
      <c r="B13" s="95"/>
      <c r="C13" s="95"/>
      <c r="D13" s="95"/>
      <c r="E13" s="95"/>
    </row>
    <row r="14" spans="1:5" ht="13.9" customHeight="1" x14ac:dyDescent="0.25">
      <c r="A14" s="99" t="s">
        <v>2</v>
      </c>
      <c r="B14" s="100"/>
      <c r="C14" s="100"/>
      <c r="D14" s="100"/>
      <c r="E14" s="100"/>
    </row>
    <row r="15" spans="1:5" ht="13.9" customHeight="1" x14ac:dyDescent="0.25">
      <c r="A15" s="95" t="s">
        <v>49</v>
      </c>
      <c r="B15" s="95"/>
      <c r="C15" s="95"/>
      <c r="D15" s="95"/>
      <c r="E15" s="95"/>
    </row>
    <row r="16" spans="1:5" ht="13.9" customHeight="1" x14ac:dyDescent="0.25">
      <c r="A16" s="99" t="s">
        <v>16</v>
      </c>
      <c r="B16" s="100"/>
      <c r="C16" s="100"/>
      <c r="D16" s="100"/>
      <c r="E16" s="100"/>
    </row>
    <row r="17" spans="1:8" ht="30" customHeight="1" x14ac:dyDescent="0.25">
      <c r="A17" s="95" t="s">
        <v>17</v>
      </c>
      <c r="B17" s="95"/>
      <c r="C17" s="95"/>
      <c r="D17" s="95"/>
      <c r="E17" s="95"/>
    </row>
    <row r="18" spans="1:8" ht="62.25" customHeight="1" x14ac:dyDescent="0.25">
      <c r="A18" s="95" t="s">
        <v>45</v>
      </c>
      <c r="B18" s="95"/>
      <c r="C18" s="95"/>
      <c r="D18" s="95"/>
      <c r="E18" s="95"/>
    </row>
    <row r="19" spans="1:8" ht="30" customHeight="1" x14ac:dyDescent="0.25">
      <c r="A19" s="101" t="s">
        <v>25</v>
      </c>
      <c r="B19" s="101"/>
      <c r="C19" s="101"/>
      <c r="D19" s="101"/>
      <c r="E19" s="101"/>
    </row>
    <row r="20" spans="1:8" ht="15" customHeight="1" x14ac:dyDescent="0.25">
      <c r="A20" s="101"/>
      <c r="B20" s="101"/>
      <c r="C20" s="101"/>
      <c r="D20" s="101"/>
      <c r="E20" s="101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2" t="s">
        <v>41</v>
      </c>
      <c r="B22" s="9" t="s">
        <v>39</v>
      </c>
      <c r="C22" s="3" t="s">
        <v>4</v>
      </c>
      <c r="D22" s="24">
        <v>16.75</v>
      </c>
      <c r="E22" s="27">
        <f>D22*F20*3</f>
        <v>118780.95000000001</v>
      </c>
      <c r="G22" s="18"/>
    </row>
    <row r="23" spans="1:8" x14ac:dyDescent="0.25">
      <c r="A23" s="25" t="s">
        <v>40</v>
      </c>
      <c r="B23" s="26" t="s">
        <v>23</v>
      </c>
      <c r="C23" s="24" t="s">
        <v>4</v>
      </c>
      <c r="D23" s="24">
        <v>6.06</v>
      </c>
      <c r="E23" s="27">
        <f>D23*F20*3</f>
        <v>42973.884000000005</v>
      </c>
      <c r="G23" s="18"/>
    </row>
    <row r="24" spans="1:8" ht="25.5" x14ac:dyDescent="0.25">
      <c r="A24" s="7" t="s">
        <v>43</v>
      </c>
      <c r="B24" s="33" t="s">
        <v>44</v>
      </c>
      <c r="C24" s="3" t="s">
        <v>27</v>
      </c>
      <c r="D24" s="3"/>
      <c r="E24" s="34">
        <v>0</v>
      </c>
      <c r="G24" s="18"/>
    </row>
    <row r="25" spans="1:8" x14ac:dyDescent="0.25">
      <c r="A25" s="7" t="s">
        <v>46</v>
      </c>
      <c r="B25" s="9" t="s">
        <v>50</v>
      </c>
      <c r="C25" s="3" t="s">
        <v>27</v>
      </c>
      <c r="D25" s="3"/>
      <c r="E25" s="34">
        <v>0</v>
      </c>
      <c r="G25" s="18"/>
    </row>
    <row r="26" spans="1:8" x14ac:dyDescent="0.25">
      <c r="A26" s="7" t="s">
        <v>48</v>
      </c>
      <c r="B26" s="9" t="s">
        <v>50</v>
      </c>
      <c r="C26" s="3" t="s">
        <v>27</v>
      </c>
      <c r="D26" s="3"/>
      <c r="E26" s="34">
        <v>0</v>
      </c>
      <c r="G26" s="18"/>
    </row>
    <row r="27" spans="1:8" x14ac:dyDescent="0.25">
      <c r="A27" s="7" t="s">
        <v>47</v>
      </c>
      <c r="B27" s="9" t="s">
        <v>50</v>
      </c>
      <c r="C27" s="3" t="s">
        <v>27</v>
      </c>
      <c r="D27" s="3"/>
      <c r="E27" s="34">
        <v>0</v>
      </c>
      <c r="G27" s="18"/>
    </row>
    <row r="28" spans="1:8" x14ac:dyDescent="0.25">
      <c r="A28" s="7" t="s">
        <v>26</v>
      </c>
      <c r="B28" s="9" t="s">
        <v>50</v>
      </c>
      <c r="C28" s="3" t="s">
        <v>27</v>
      </c>
      <c r="D28" s="3"/>
      <c r="E28" s="34">
        <v>1959.18</v>
      </c>
      <c r="G28" s="18"/>
    </row>
    <row r="29" spans="1:8" s="19" customFormat="1" ht="60" x14ac:dyDescent="0.25">
      <c r="A29" s="43" t="s">
        <v>59</v>
      </c>
      <c r="B29" s="44" t="s">
        <v>60</v>
      </c>
      <c r="C29" s="45" t="s">
        <v>27</v>
      </c>
      <c r="D29" s="45"/>
      <c r="E29" s="46">
        <v>2226</v>
      </c>
    </row>
    <row r="30" spans="1:8" ht="30" x14ac:dyDescent="0.25">
      <c r="A30" s="41" t="s">
        <v>54</v>
      </c>
      <c r="B30" s="9" t="s">
        <v>56</v>
      </c>
      <c r="C30" s="24" t="s">
        <v>27</v>
      </c>
      <c r="D30" s="24"/>
      <c r="E30" s="8">
        <v>3964.25</v>
      </c>
      <c r="G30" s="18"/>
      <c r="H30" s="18"/>
    </row>
    <row r="31" spans="1:8" x14ac:dyDescent="0.25">
      <c r="A31" s="42" t="s">
        <v>55</v>
      </c>
      <c r="B31" s="9" t="s">
        <v>57</v>
      </c>
      <c r="C31" s="24" t="s">
        <v>58</v>
      </c>
      <c r="D31" s="24">
        <v>1.3</v>
      </c>
      <c r="E31" s="8">
        <f>D31*260.07</f>
        <v>338.09100000000001</v>
      </c>
      <c r="G31" s="18"/>
      <c r="H31" s="18"/>
    </row>
    <row r="32" spans="1:8" x14ac:dyDescent="0.25">
      <c r="A32" s="25"/>
      <c r="B32" s="9"/>
      <c r="C32" s="24"/>
      <c r="D32" s="24"/>
      <c r="E32" s="8"/>
      <c r="G32" s="18"/>
      <c r="H32" s="18"/>
    </row>
    <row r="33" spans="1:8" s="13" customFormat="1" ht="14.25" x14ac:dyDescent="0.2">
      <c r="A33" s="23" t="s">
        <v>35</v>
      </c>
      <c r="B33" s="10"/>
      <c r="C33" s="11"/>
      <c r="D33" s="11"/>
      <c r="E33" s="12">
        <f>SUM(E22:E32)</f>
        <v>170242.35500000001</v>
      </c>
    </row>
    <row r="35" spans="1:8" s="19" customFormat="1" ht="33.75" customHeight="1" x14ac:dyDescent="0.25">
      <c r="A35" s="102" t="s">
        <v>62</v>
      </c>
      <c r="B35" s="102"/>
      <c r="C35" s="102"/>
      <c r="D35" s="102"/>
      <c r="E35" s="102"/>
    </row>
    <row r="36" spans="1:8" ht="30.75" customHeight="1" x14ac:dyDescent="0.25">
      <c r="A36" s="95" t="s">
        <v>21</v>
      </c>
      <c r="B36" s="95"/>
      <c r="C36" s="95"/>
      <c r="D36" s="95"/>
      <c r="E36" s="95"/>
    </row>
    <row r="37" spans="1:8" x14ac:dyDescent="0.25">
      <c r="A37" s="95" t="s">
        <v>20</v>
      </c>
      <c r="B37" s="95"/>
      <c r="C37" s="95"/>
      <c r="D37" s="95"/>
      <c r="E37" s="95"/>
      <c r="F37" s="13"/>
      <c r="G37" s="13"/>
      <c r="H37" s="14"/>
    </row>
    <row r="38" spans="1:8" ht="30.75" customHeight="1" x14ac:dyDescent="0.25">
      <c r="A38" s="95" t="s">
        <v>28</v>
      </c>
      <c r="B38" s="95"/>
      <c r="C38" s="95"/>
      <c r="D38" s="95"/>
      <c r="E38" s="95"/>
    </row>
    <row r="39" spans="1:8" ht="30.75" customHeight="1" x14ac:dyDescent="0.25">
      <c r="A39" s="35"/>
      <c r="B39" s="35"/>
      <c r="C39" s="35"/>
      <c r="D39" s="35"/>
      <c r="E39" s="35"/>
    </row>
    <row r="40" spans="1:8" x14ac:dyDescent="0.25">
      <c r="A40" s="98" t="s">
        <v>5</v>
      </c>
      <c r="B40" s="98"/>
      <c r="C40" s="98"/>
      <c r="D40" s="98"/>
      <c r="E40" s="98"/>
    </row>
    <row r="41" spans="1:8" x14ac:dyDescent="0.25">
      <c r="A41" s="95" t="s">
        <v>18</v>
      </c>
      <c r="B41" s="95"/>
      <c r="C41" s="95"/>
      <c r="D41" s="95"/>
      <c r="E41" s="95"/>
    </row>
    <row r="42" spans="1:8" x14ac:dyDescent="0.25">
      <c r="A42" s="96" t="s">
        <v>51</v>
      </c>
      <c r="B42" s="96"/>
      <c r="C42" s="96"/>
      <c r="D42" s="96"/>
      <c r="E42" s="5"/>
    </row>
    <row r="43" spans="1:8" x14ac:dyDescent="0.25">
      <c r="B43" s="97" t="s">
        <v>19</v>
      </c>
      <c r="C43" s="97"/>
      <c r="D43" s="97"/>
      <c r="E43" s="6" t="s">
        <v>6</v>
      </c>
    </row>
    <row r="44" spans="1:8" x14ac:dyDescent="0.25">
      <c r="A44" s="36"/>
      <c r="B44" s="36"/>
      <c r="C44" s="36"/>
      <c r="D44" s="36"/>
      <c r="E44" s="36"/>
    </row>
    <row r="45" spans="1:8" x14ac:dyDescent="0.25">
      <c r="A45" s="96" t="s">
        <v>37</v>
      </c>
      <c r="B45" s="96"/>
      <c r="C45" s="96"/>
      <c r="D45" s="96"/>
      <c r="E45" s="5"/>
    </row>
    <row r="46" spans="1:8" x14ac:dyDescent="0.25">
      <c r="B46" s="97" t="s">
        <v>19</v>
      </c>
      <c r="C46" s="97"/>
      <c r="D46" s="97"/>
      <c r="E46" s="6" t="s">
        <v>6</v>
      </c>
    </row>
    <row r="47" spans="1:8" x14ac:dyDescent="0.25">
      <c r="A47" s="13" t="s">
        <v>29</v>
      </c>
    </row>
    <row r="48" spans="1:8" x14ac:dyDescent="0.25">
      <c r="A48" s="2" t="s">
        <v>38</v>
      </c>
      <c r="B48" s="16">
        <v>138921.88</v>
      </c>
    </row>
    <row r="49" spans="1:6" ht="31.5" x14ac:dyDescent="0.25">
      <c r="A49" s="20" t="s">
        <v>61</v>
      </c>
      <c r="B49" s="17"/>
    </row>
    <row r="50" spans="1:6" x14ac:dyDescent="0.25">
      <c r="A50" s="2" t="s">
        <v>32</v>
      </c>
      <c r="B50" s="17">
        <v>167057.95000000001</v>
      </c>
      <c r="F50" s="22"/>
    </row>
    <row r="51" spans="1:6" x14ac:dyDescent="0.25">
      <c r="A51" s="2" t="s">
        <v>33</v>
      </c>
      <c r="B51" s="17">
        <v>24261.9</v>
      </c>
      <c r="F51" s="22"/>
    </row>
    <row r="52" spans="1:6" ht="30" x14ac:dyDescent="0.25">
      <c r="A52" s="31" t="s">
        <v>42</v>
      </c>
      <c r="B52" s="17">
        <f>3*330</f>
        <v>990</v>
      </c>
      <c r="F52" s="22"/>
    </row>
    <row r="53" spans="1:6" ht="30" x14ac:dyDescent="0.25">
      <c r="A53" s="38" t="s">
        <v>31</v>
      </c>
      <c r="B53" s="17">
        <f>E33</f>
        <v>170242.35500000001</v>
      </c>
      <c r="C53" s="18"/>
    </row>
    <row r="54" spans="1:6" x14ac:dyDescent="0.25">
      <c r="A54" s="15" t="s">
        <v>30</v>
      </c>
      <c r="B54" s="21">
        <f>B48+B50+B51+B52-B53</f>
        <v>160989.37500000003</v>
      </c>
    </row>
    <row r="57" spans="1:6" x14ac:dyDescent="0.25">
      <c r="B57" s="29"/>
    </row>
    <row r="59" spans="1:6" x14ac:dyDescent="0.25">
      <c r="B59" s="29"/>
    </row>
    <row r="60" spans="1:6" x14ac:dyDescent="0.25">
      <c r="B60" s="29"/>
      <c r="C60" s="30"/>
    </row>
    <row r="61" spans="1:6" x14ac:dyDescent="0.25">
      <c r="B61" s="29"/>
    </row>
    <row r="62" spans="1:6" x14ac:dyDescent="0.25">
      <c r="B62" s="29"/>
    </row>
    <row r="63" spans="1:6" x14ac:dyDescent="0.25">
      <c r="B63" s="29"/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40:E40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41:E41"/>
    <mergeCell ref="A42:D42"/>
    <mergeCell ref="B43:D43"/>
    <mergeCell ref="A45:D45"/>
    <mergeCell ref="B46:D46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topLeftCell="A22" zoomScaleSheetLayoutView="100" workbookViewId="0">
      <selection activeCell="G36" sqref="G3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103" t="s">
        <v>11</v>
      </c>
      <c r="B1" s="103"/>
      <c r="C1" s="103"/>
      <c r="D1" s="103"/>
      <c r="E1" s="103"/>
    </row>
    <row r="2" spans="1:5" ht="30.75" customHeight="1" x14ac:dyDescent="0.25">
      <c r="A2" s="104" t="s">
        <v>12</v>
      </c>
      <c r="B2" s="105"/>
      <c r="C2" s="105"/>
      <c r="D2" s="105"/>
      <c r="E2" s="105"/>
    </row>
    <row r="3" spans="1:5" x14ac:dyDescent="0.25">
      <c r="A3" s="106" t="s">
        <v>63</v>
      </c>
      <c r="B3" s="106"/>
      <c r="C3" s="106"/>
      <c r="D3" s="106"/>
      <c r="E3" s="106"/>
    </row>
    <row r="4" spans="1:5" s="1" customFormat="1" ht="15.75" x14ac:dyDescent="0.25">
      <c r="A4" s="28" t="s">
        <v>13</v>
      </c>
      <c r="B4" s="4"/>
      <c r="C4" s="4"/>
      <c r="D4" s="39"/>
      <c r="E4" s="40" t="s">
        <v>64</v>
      </c>
    </row>
    <row r="5" spans="1:5" x14ac:dyDescent="0.25">
      <c r="A5" s="49"/>
      <c r="B5" s="4"/>
      <c r="C5" s="4"/>
      <c r="D5" s="4"/>
      <c r="E5" s="4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96" t="s">
        <v>24</v>
      </c>
      <c r="B7" s="96"/>
      <c r="C7" s="96"/>
      <c r="D7" s="96"/>
      <c r="E7" s="96"/>
    </row>
    <row r="8" spans="1:5" x14ac:dyDescent="0.25">
      <c r="A8" s="99" t="s">
        <v>1</v>
      </c>
      <c r="B8" s="99"/>
      <c r="C8" s="99"/>
      <c r="D8" s="99"/>
      <c r="E8" s="99"/>
    </row>
    <row r="9" spans="1:5" x14ac:dyDescent="0.25">
      <c r="A9" s="95" t="s">
        <v>36</v>
      </c>
      <c r="B9" s="95"/>
      <c r="C9" s="95"/>
      <c r="D9" s="95"/>
      <c r="E9" s="95"/>
    </row>
    <row r="10" spans="1:5" ht="22.5" customHeight="1" x14ac:dyDescent="0.25">
      <c r="A10" s="107" t="s">
        <v>14</v>
      </c>
      <c r="B10" s="108"/>
      <c r="C10" s="108"/>
      <c r="D10" s="108"/>
      <c r="E10" s="108"/>
    </row>
    <row r="11" spans="1:5" ht="30" customHeight="1" x14ac:dyDescent="0.25">
      <c r="A11" s="102" t="s">
        <v>34</v>
      </c>
      <c r="B11" s="102"/>
      <c r="C11" s="102"/>
      <c r="D11" s="102"/>
      <c r="E11" s="102"/>
    </row>
    <row r="12" spans="1:5" ht="13.9" customHeight="1" x14ac:dyDescent="0.25">
      <c r="A12" s="99" t="s">
        <v>15</v>
      </c>
      <c r="B12" s="100"/>
      <c r="C12" s="100"/>
      <c r="D12" s="100"/>
      <c r="E12" s="100"/>
    </row>
    <row r="13" spans="1:5" ht="13.9" customHeight="1" x14ac:dyDescent="0.25">
      <c r="A13" s="95" t="s">
        <v>22</v>
      </c>
      <c r="B13" s="95"/>
      <c r="C13" s="95"/>
      <c r="D13" s="95"/>
      <c r="E13" s="95"/>
    </row>
    <row r="14" spans="1:5" ht="13.9" customHeight="1" x14ac:dyDescent="0.25">
      <c r="A14" s="99" t="s">
        <v>2</v>
      </c>
      <c r="B14" s="100"/>
      <c r="C14" s="100"/>
      <c r="D14" s="100"/>
      <c r="E14" s="100"/>
    </row>
    <row r="15" spans="1:5" ht="13.9" customHeight="1" x14ac:dyDescent="0.25">
      <c r="A15" s="95" t="s">
        <v>49</v>
      </c>
      <c r="B15" s="95"/>
      <c r="C15" s="95"/>
      <c r="D15" s="95"/>
      <c r="E15" s="95"/>
    </row>
    <row r="16" spans="1:5" ht="13.9" customHeight="1" x14ac:dyDescent="0.25">
      <c r="A16" s="99" t="s">
        <v>16</v>
      </c>
      <c r="B16" s="100"/>
      <c r="C16" s="100"/>
      <c r="D16" s="100"/>
      <c r="E16" s="100"/>
    </row>
    <row r="17" spans="1:8" ht="30" customHeight="1" x14ac:dyDescent="0.25">
      <c r="A17" s="95" t="s">
        <v>17</v>
      </c>
      <c r="B17" s="95"/>
      <c r="C17" s="95"/>
      <c r="D17" s="95"/>
      <c r="E17" s="95"/>
    </row>
    <row r="18" spans="1:8" ht="62.25" customHeight="1" x14ac:dyDescent="0.25">
      <c r="A18" s="95" t="s">
        <v>45</v>
      </c>
      <c r="B18" s="95"/>
      <c r="C18" s="95"/>
      <c r="D18" s="95"/>
      <c r="E18" s="95"/>
    </row>
    <row r="19" spans="1:8" ht="30" customHeight="1" x14ac:dyDescent="0.25">
      <c r="A19" s="101" t="s">
        <v>25</v>
      </c>
      <c r="B19" s="101"/>
      <c r="C19" s="101"/>
      <c r="D19" s="101"/>
      <c r="E19" s="101"/>
    </row>
    <row r="20" spans="1:8" ht="15" customHeight="1" x14ac:dyDescent="0.25">
      <c r="A20" s="101"/>
      <c r="B20" s="101"/>
      <c r="C20" s="101"/>
      <c r="D20" s="101"/>
      <c r="E20" s="101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2" t="s">
        <v>41</v>
      </c>
      <c r="B22" s="9" t="s">
        <v>39</v>
      </c>
      <c r="C22" s="3" t="s">
        <v>4</v>
      </c>
      <c r="D22" s="24">
        <v>16.75</v>
      </c>
      <c r="E22" s="27">
        <f>D22*F20*3</f>
        <v>118780.95000000001</v>
      </c>
      <c r="G22" s="18"/>
    </row>
    <row r="23" spans="1:8" x14ac:dyDescent="0.25">
      <c r="A23" s="25" t="s">
        <v>40</v>
      </c>
      <c r="B23" s="26" t="s">
        <v>23</v>
      </c>
      <c r="C23" s="24" t="s">
        <v>4</v>
      </c>
      <c r="D23" s="24">
        <v>6.06</v>
      </c>
      <c r="E23" s="27">
        <f>D23*F20*3</f>
        <v>42973.884000000005</v>
      </c>
      <c r="G23" s="18"/>
    </row>
    <row r="24" spans="1:8" ht="25.5" x14ac:dyDescent="0.25">
      <c r="A24" s="7" t="s">
        <v>43</v>
      </c>
      <c r="B24" s="33" t="s">
        <v>44</v>
      </c>
      <c r="C24" s="3" t="s">
        <v>27</v>
      </c>
      <c r="D24" s="3"/>
      <c r="E24" s="34">
        <v>0</v>
      </c>
      <c r="G24" s="18"/>
    </row>
    <row r="25" spans="1:8" x14ac:dyDescent="0.25">
      <c r="A25" s="7" t="s">
        <v>46</v>
      </c>
      <c r="B25" s="9" t="s">
        <v>65</v>
      </c>
      <c r="C25" s="3" t="s">
        <v>27</v>
      </c>
      <c r="D25" s="3"/>
      <c r="E25" s="34">
        <v>0</v>
      </c>
      <c r="G25" s="18"/>
    </row>
    <row r="26" spans="1:8" x14ac:dyDescent="0.25">
      <c r="A26" s="7" t="s">
        <v>48</v>
      </c>
      <c r="B26" s="9" t="s">
        <v>65</v>
      </c>
      <c r="C26" s="3" t="s">
        <v>27</v>
      </c>
      <c r="D26" s="3"/>
      <c r="E26" s="34">
        <v>0</v>
      </c>
      <c r="G26" s="18"/>
    </row>
    <row r="27" spans="1:8" x14ac:dyDescent="0.25">
      <c r="A27" s="7" t="s">
        <v>47</v>
      </c>
      <c r="B27" s="9" t="s">
        <v>65</v>
      </c>
      <c r="C27" s="3" t="s">
        <v>27</v>
      </c>
      <c r="D27" s="3"/>
      <c r="E27" s="34">
        <v>0</v>
      </c>
      <c r="G27" s="18"/>
    </row>
    <row r="28" spans="1:8" x14ac:dyDescent="0.25">
      <c r="A28" s="7" t="s">
        <v>26</v>
      </c>
      <c r="B28" s="9" t="s">
        <v>65</v>
      </c>
      <c r="C28" s="3" t="s">
        <v>27</v>
      </c>
      <c r="D28" s="3"/>
      <c r="E28" s="34">
        <v>2657.23</v>
      </c>
      <c r="G28" s="18"/>
    </row>
    <row r="29" spans="1:8" ht="45" x14ac:dyDescent="0.25">
      <c r="A29" s="41" t="s">
        <v>67</v>
      </c>
      <c r="B29" s="9" t="s">
        <v>66</v>
      </c>
      <c r="C29" s="24" t="s">
        <v>58</v>
      </c>
      <c r="D29" s="24">
        <v>8</v>
      </c>
      <c r="E29" s="46">
        <f t="shared" ref="E29" si="0">D29*260.07</f>
        <v>2080.56</v>
      </c>
      <c r="G29" s="18"/>
      <c r="H29" s="18"/>
    </row>
    <row r="30" spans="1:8" x14ac:dyDescent="0.25">
      <c r="A30" s="25"/>
      <c r="B30" s="9"/>
      <c r="C30" s="24"/>
      <c r="D30" s="24"/>
      <c r="E30" s="8"/>
      <c r="G30" s="18"/>
      <c r="H30" s="18"/>
    </row>
    <row r="31" spans="1:8" s="13" customFormat="1" ht="14.25" x14ac:dyDescent="0.2">
      <c r="A31" s="23" t="s">
        <v>35</v>
      </c>
      <c r="B31" s="10"/>
      <c r="C31" s="11"/>
      <c r="D31" s="11"/>
      <c r="E31" s="12">
        <f>SUM(E22:E30)</f>
        <v>166492.62400000004</v>
      </c>
    </row>
    <row r="33" spans="1:8" s="19" customFormat="1" ht="33.75" customHeight="1" x14ac:dyDescent="0.25">
      <c r="A33" s="102" t="s">
        <v>69</v>
      </c>
      <c r="B33" s="102"/>
      <c r="C33" s="102"/>
      <c r="D33" s="102"/>
      <c r="E33" s="102"/>
    </row>
    <row r="34" spans="1:8" ht="30.75" customHeight="1" x14ac:dyDescent="0.25">
      <c r="A34" s="95" t="s">
        <v>21</v>
      </c>
      <c r="B34" s="95"/>
      <c r="C34" s="95"/>
      <c r="D34" s="95"/>
      <c r="E34" s="95"/>
    </row>
    <row r="35" spans="1:8" x14ac:dyDescent="0.25">
      <c r="A35" s="95" t="s">
        <v>20</v>
      </c>
      <c r="B35" s="95"/>
      <c r="C35" s="95"/>
      <c r="D35" s="95"/>
      <c r="E35" s="95"/>
      <c r="F35" s="13"/>
      <c r="G35" s="13"/>
      <c r="H35" s="14"/>
    </row>
    <row r="36" spans="1:8" ht="30.75" customHeight="1" x14ac:dyDescent="0.25">
      <c r="A36" s="95" t="s">
        <v>28</v>
      </c>
      <c r="B36" s="95"/>
      <c r="C36" s="95"/>
      <c r="D36" s="95"/>
      <c r="E36" s="95"/>
    </row>
    <row r="37" spans="1:8" ht="30.75" customHeight="1" x14ac:dyDescent="0.25">
      <c r="A37" s="47"/>
      <c r="B37" s="47"/>
      <c r="C37" s="47"/>
      <c r="D37" s="47"/>
      <c r="E37" s="47"/>
    </row>
    <row r="38" spans="1:8" x14ac:dyDescent="0.25">
      <c r="A38" s="98" t="s">
        <v>5</v>
      </c>
      <c r="B38" s="98"/>
      <c r="C38" s="98"/>
      <c r="D38" s="98"/>
      <c r="E38" s="98"/>
    </row>
    <row r="39" spans="1:8" x14ac:dyDescent="0.25">
      <c r="A39" s="95" t="s">
        <v>18</v>
      </c>
      <c r="B39" s="95"/>
      <c r="C39" s="95"/>
      <c r="D39" s="95"/>
      <c r="E39" s="95"/>
    </row>
    <row r="40" spans="1:8" x14ac:dyDescent="0.25">
      <c r="A40" s="96" t="s">
        <v>51</v>
      </c>
      <c r="B40" s="96"/>
      <c r="C40" s="96"/>
      <c r="D40" s="96"/>
      <c r="E40" s="5"/>
    </row>
    <row r="41" spans="1:8" x14ac:dyDescent="0.25">
      <c r="B41" s="97" t="s">
        <v>19</v>
      </c>
      <c r="C41" s="97"/>
      <c r="D41" s="97"/>
      <c r="E41" s="6" t="s">
        <v>6</v>
      </c>
    </row>
    <row r="42" spans="1:8" x14ac:dyDescent="0.25">
      <c r="A42" s="48"/>
      <c r="B42" s="48"/>
      <c r="C42" s="48"/>
      <c r="D42" s="48"/>
      <c r="E42" s="48"/>
    </row>
    <row r="43" spans="1:8" x14ac:dyDescent="0.25">
      <c r="A43" s="96" t="s">
        <v>37</v>
      </c>
      <c r="B43" s="96"/>
      <c r="C43" s="96"/>
      <c r="D43" s="96"/>
      <c r="E43" s="5"/>
    </row>
    <row r="44" spans="1:8" x14ac:dyDescent="0.25">
      <c r="B44" s="97" t="s">
        <v>19</v>
      </c>
      <c r="C44" s="97"/>
      <c r="D44" s="97"/>
      <c r="E44" s="6" t="s">
        <v>6</v>
      </c>
    </row>
    <row r="45" spans="1:8" x14ac:dyDescent="0.25">
      <c r="A45" s="13" t="s">
        <v>29</v>
      </c>
    </row>
    <row r="46" spans="1:8" x14ac:dyDescent="0.25">
      <c r="A46" s="2" t="s">
        <v>38</v>
      </c>
      <c r="B46" s="16">
        <f>'1кв'!B54</f>
        <v>160989.37500000003</v>
      </c>
    </row>
    <row r="47" spans="1:8" ht="31.5" x14ac:dyDescent="0.25">
      <c r="A47" s="20" t="s">
        <v>68</v>
      </c>
      <c r="B47" s="17"/>
    </row>
    <row r="48" spans="1:8" x14ac:dyDescent="0.25">
      <c r="A48" s="2" t="s">
        <v>32</v>
      </c>
      <c r="B48" s="17">
        <v>175776.52</v>
      </c>
      <c r="F48" s="22"/>
    </row>
    <row r="49" spans="1:6" x14ac:dyDescent="0.25">
      <c r="A49" s="2" t="s">
        <v>33</v>
      </c>
      <c r="B49" s="17">
        <v>26588.86</v>
      </c>
      <c r="F49" s="22"/>
    </row>
    <row r="50" spans="1:6" ht="30" x14ac:dyDescent="0.25">
      <c r="A50" s="31" t="s">
        <v>42</v>
      </c>
      <c r="B50" s="17">
        <f>3*330</f>
        <v>990</v>
      </c>
      <c r="F50" s="22"/>
    </row>
    <row r="51" spans="1:6" ht="30" x14ac:dyDescent="0.25">
      <c r="A51" s="50" t="s">
        <v>31</v>
      </c>
      <c r="B51" s="17">
        <f>E31</f>
        <v>166492.62400000004</v>
      </c>
      <c r="C51" s="18"/>
    </row>
    <row r="52" spans="1:6" x14ac:dyDescent="0.25">
      <c r="A52" s="15" t="s">
        <v>30</v>
      </c>
      <c r="B52" s="21">
        <f>B46+B48+B49+B50-B51</f>
        <v>197852.13099999996</v>
      </c>
    </row>
    <row r="55" spans="1:6" x14ac:dyDescent="0.25">
      <c r="B55" s="29"/>
    </row>
    <row r="57" spans="1:6" x14ac:dyDescent="0.25">
      <c r="B57" s="29"/>
    </row>
    <row r="58" spans="1:6" x14ac:dyDescent="0.25">
      <c r="B58" s="29"/>
      <c r="C58" s="30"/>
    </row>
    <row r="59" spans="1:6" x14ac:dyDescent="0.25">
      <c r="B59" s="29"/>
    </row>
    <row r="60" spans="1:6" x14ac:dyDescent="0.25">
      <c r="B60" s="29"/>
    </row>
    <row r="61" spans="1:6" x14ac:dyDescent="0.25">
      <c r="B61" s="29"/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0:D40"/>
    <mergeCell ref="B41:D41"/>
    <mergeCell ref="A43:D43"/>
    <mergeCell ref="B44:D44"/>
    <mergeCell ref="A33:E33"/>
    <mergeCell ref="A34:E34"/>
    <mergeCell ref="A35:E35"/>
    <mergeCell ref="A36:E36"/>
    <mergeCell ref="A38:E38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view="pageBreakPreview" topLeftCell="A22" zoomScaleSheetLayoutView="100" workbookViewId="0">
      <selection activeCell="A30" sqref="A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7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103" t="s">
        <v>11</v>
      </c>
      <c r="B1" s="103"/>
      <c r="C1" s="103"/>
      <c r="D1" s="103"/>
      <c r="E1" s="103"/>
    </row>
    <row r="2" spans="1:5" ht="30.75" customHeight="1" x14ac:dyDescent="0.25">
      <c r="A2" s="104" t="s">
        <v>12</v>
      </c>
      <c r="B2" s="105"/>
      <c r="C2" s="105"/>
      <c r="D2" s="105"/>
      <c r="E2" s="105"/>
    </row>
    <row r="3" spans="1:5" x14ac:dyDescent="0.25">
      <c r="A3" s="106" t="s">
        <v>70</v>
      </c>
      <c r="B3" s="106"/>
      <c r="C3" s="106"/>
      <c r="D3" s="106"/>
      <c r="E3" s="106"/>
    </row>
    <row r="4" spans="1:5" s="1" customFormat="1" ht="15.75" x14ac:dyDescent="0.25">
      <c r="A4" s="28" t="s">
        <v>13</v>
      </c>
      <c r="B4" s="4"/>
      <c r="C4" s="4"/>
      <c r="D4" s="39"/>
      <c r="E4" s="40" t="s">
        <v>71</v>
      </c>
    </row>
    <row r="5" spans="1:5" x14ac:dyDescent="0.25">
      <c r="A5" s="53"/>
      <c r="B5" s="4"/>
      <c r="C5" s="4"/>
      <c r="D5" s="4"/>
      <c r="E5" s="4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96" t="s">
        <v>24</v>
      </c>
      <c r="B7" s="96"/>
      <c r="C7" s="96"/>
      <c r="D7" s="96"/>
      <c r="E7" s="96"/>
    </row>
    <row r="8" spans="1:5" x14ac:dyDescent="0.25">
      <c r="A8" s="99" t="s">
        <v>1</v>
      </c>
      <c r="B8" s="99"/>
      <c r="C8" s="99"/>
      <c r="D8" s="99"/>
      <c r="E8" s="99"/>
    </row>
    <row r="9" spans="1:5" x14ac:dyDescent="0.25">
      <c r="A9" s="95" t="s">
        <v>36</v>
      </c>
      <c r="B9" s="95"/>
      <c r="C9" s="95"/>
      <c r="D9" s="95"/>
      <c r="E9" s="95"/>
    </row>
    <row r="10" spans="1:5" ht="22.5" customHeight="1" x14ac:dyDescent="0.25">
      <c r="A10" s="107" t="s">
        <v>14</v>
      </c>
      <c r="B10" s="108"/>
      <c r="C10" s="108"/>
      <c r="D10" s="108"/>
      <c r="E10" s="108"/>
    </row>
    <row r="11" spans="1:5" ht="30" customHeight="1" x14ac:dyDescent="0.25">
      <c r="A11" s="102" t="s">
        <v>34</v>
      </c>
      <c r="B11" s="102"/>
      <c r="C11" s="102"/>
      <c r="D11" s="102"/>
      <c r="E11" s="102"/>
    </row>
    <row r="12" spans="1:5" ht="13.9" customHeight="1" x14ac:dyDescent="0.25">
      <c r="A12" s="99" t="s">
        <v>15</v>
      </c>
      <c r="B12" s="100"/>
      <c r="C12" s="100"/>
      <c r="D12" s="100"/>
      <c r="E12" s="100"/>
    </row>
    <row r="13" spans="1:5" ht="13.9" customHeight="1" x14ac:dyDescent="0.25">
      <c r="A13" s="95" t="s">
        <v>22</v>
      </c>
      <c r="B13" s="95"/>
      <c r="C13" s="95"/>
      <c r="D13" s="95"/>
      <c r="E13" s="95"/>
    </row>
    <row r="14" spans="1:5" ht="13.9" customHeight="1" x14ac:dyDescent="0.25">
      <c r="A14" s="99" t="s">
        <v>2</v>
      </c>
      <c r="B14" s="100"/>
      <c r="C14" s="100"/>
      <c r="D14" s="100"/>
      <c r="E14" s="100"/>
    </row>
    <row r="15" spans="1:5" ht="13.9" customHeight="1" x14ac:dyDescent="0.25">
      <c r="A15" s="95" t="s">
        <v>49</v>
      </c>
      <c r="B15" s="95"/>
      <c r="C15" s="95"/>
      <c r="D15" s="95"/>
      <c r="E15" s="95"/>
    </row>
    <row r="16" spans="1:5" ht="13.9" customHeight="1" x14ac:dyDescent="0.25">
      <c r="A16" s="99" t="s">
        <v>16</v>
      </c>
      <c r="B16" s="100"/>
      <c r="C16" s="100"/>
      <c r="D16" s="100"/>
      <c r="E16" s="100"/>
    </row>
    <row r="17" spans="1:8" ht="30" customHeight="1" x14ac:dyDescent="0.25">
      <c r="A17" s="95" t="s">
        <v>17</v>
      </c>
      <c r="B17" s="95"/>
      <c r="C17" s="95"/>
      <c r="D17" s="95"/>
      <c r="E17" s="95"/>
    </row>
    <row r="18" spans="1:8" ht="62.25" customHeight="1" x14ac:dyDescent="0.25">
      <c r="A18" s="95" t="s">
        <v>45</v>
      </c>
      <c r="B18" s="95"/>
      <c r="C18" s="95"/>
      <c r="D18" s="95"/>
      <c r="E18" s="95"/>
    </row>
    <row r="19" spans="1:8" ht="30" customHeight="1" x14ac:dyDescent="0.25">
      <c r="A19" s="101" t="s">
        <v>25</v>
      </c>
      <c r="B19" s="101"/>
      <c r="C19" s="101"/>
      <c r="D19" s="101"/>
      <c r="E19" s="101"/>
    </row>
    <row r="20" spans="1:8" ht="15" customHeight="1" x14ac:dyDescent="0.25">
      <c r="A20" s="101"/>
      <c r="B20" s="101"/>
      <c r="C20" s="101"/>
      <c r="D20" s="101"/>
      <c r="E20" s="101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2" t="s">
        <v>41</v>
      </c>
      <c r="B22" s="9" t="s">
        <v>39</v>
      </c>
      <c r="C22" s="3" t="s">
        <v>4</v>
      </c>
      <c r="D22" s="24">
        <v>16.75</v>
      </c>
      <c r="E22" s="27">
        <f>D22*F20*3</f>
        <v>118780.95000000001</v>
      </c>
      <c r="G22" s="18"/>
    </row>
    <row r="23" spans="1:8" x14ac:dyDescent="0.25">
      <c r="A23" s="25" t="s">
        <v>40</v>
      </c>
      <c r="B23" s="26" t="s">
        <v>23</v>
      </c>
      <c r="C23" s="24" t="s">
        <v>4</v>
      </c>
      <c r="D23" s="24">
        <v>6.06</v>
      </c>
      <c r="E23" s="27">
        <f>D23*F20*3</f>
        <v>42973.884000000005</v>
      </c>
      <c r="G23" s="18"/>
    </row>
    <row r="24" spans="1:8" ht="25.5" x14ac:dyDescent="0.25">
      <c r="A24" s="7" t="s">
        <v>43</v>
      </c>
      <c r="B24" s="33" t="s">
        <v>44</v>
      </c>
      <c r="C24" s="3" t="s">
        <v>27</v>
      </c>
      <c r="D24" s="3"/>
      <c r="E24" s="34">
        <v>0</v>
      </c>
      <c r="G24" s="18"/>
    </row>
    <row r="25" spans="1:8" x14ac:dyDescent="0.25">
      <c r="A25" s="7" t="s">
        <v>46</v>
      </c>
      <c r="B25" s="9" t="s">
        <v>72</v>
      </c>
      <c r="C25" s="3" t="s">
        <v>27</v>
      </c>
      <c r="D25" s="3"/>
      <c r="E25" s="34">
        <v>0</v>
      </c>
      <c r="G25" s="18"/>
    </row>
    <row r="26" spans="1:8" x14ac:dyDescent="0.25">
      <c r="A26" s="7" t="s">
        <v>48</v>
      </c>
      <c r="B26" s="9" t="s">
        <v>72</v>
      </c>
      <c r="C26" s="3" t="s">
        <v>27</v>
      </c>
      <c r="D26" s="3"/>
      <c r="E26" s="34">
        <v>0</v>
      </c>
      <c r="G26" s="18"/>
    </row>
    <row r="27" spans="1:8" x14ac:dyDescent="0.25">
      <c r="A27" s="7" t="s">
        <v>47</v>
      </c>
      <c r="B27" s="9" t="s">
        <v>72</v>
      </c>
      <c r="C27" s="3" t="s">
        <v>27</v>
      </c>
      <c r="D27" s="3"/>
      <c r="E27" s="34">
        <v>0</v>
      </c>
      <c r="G27" s="18"/>
    </row>
    <row r="28" spans="1:8" x14ac:dyDescent="0.25">
      <c r="A28" s="7" t="s">
        <v>26</v>
      </c>
      <c r="B28" s="9" t="s">
        <v>72</v>
      </c>
      <c r="C28" s="3" t="s">
        <v>27</v>
      </c>
      <c r="D28" s="3"/>
      <c r="E28" s="34">
        <f>250+3393.7</f>
        <v>3643.7</v>
      </c>
      <c r="G28" s="18"/>
    </row>
    <row r="29" spans="1:8" ht="30" x14ac:dyDescent="0.25">
      <c r="A29" s="41" t="s">
        <v>74</v>
      </c>
      <c r="B29" s="9" t="s">
        <v>78</v>
      </c>
      <c r="C29" s="24" t="s">
        <v>58</v>
      </c>
      <c r="D29" s="24">
        <v>24</v>
      </c>
      <c r="E29" s="46">
        <f>D29*286.24</f>
        <v>6869.76</v>
      </c>
      <c r="G29" s="18"/>
      <c r="H29" s="18"/>
    </row>
    <row r="30" spans="1:8" x14ac:dyDescent="0.25">
      <c r="A30" s="7" t="s">
        <v>75</v>
      </c>
      <c r="B30" s="9" t="s">
        <v>78</v>
      </c>
      <c r="C30" s="3" t="s">
        <v>27</v>
      </c>
      <c r="D30" s="3"/>
      <c r="E30" s="46">
        <f>38372.12+51107.37</f>
        <v>89479.49</v>
      </c>
      <c r="G30" s="18"/>
    </row>
    <row r="31" spans="1:8" x14ac:dyDescent="0.25">
      <c r="A31" s="7" t="s">
        <v>76</v>
      </c>
      <c r="B31" s="9" t="s">
        <v>79</v>
      </c>
      <c r="C31" s="3" t="s">
        <v>58</v>
      </c>
      <c r="D31" s="3">
        <v>14</v>
      </c>
      <c r="E31" s="46">
        <f t="shared" ref="E31:E32" si="0">D31*286.24</f>
        <v>4007.36</v>
      </c>
      <c r="G31" s="18"/>
    </row>
    <row r="32" spans="1:8" ht="30" x14ac:dyDescent="0.25">
      <c r="A32" s="7" t="s">
        <v>77</v>
      </c>
      <c r="B32" s="9" t="s">
        <v>79</v>
      </c>
      <c r="C32" s="3" t="s">
        <v>58</v>
      </c>
      <c r="D32" s="3">
        <v>16</v>
      </c>
      <c r="E32" s="46">
        <f t="shared" si="0"/>
        <v>4579.84</v>
      </c>
      <c r="G32" s="18"/>
    </row>
    <row r="33" spans="1:8" x14ac:dyDescent="0.25">
      <c r="A33" s="7"/>
      <c r="B33" s="9"/>
      <c r="C33" s="3"/>
      <c r="D33" s="3"/>
      <c r="E33" s="34"/>
      <c r="G33" s="18"/>
    </row>
    <row r="34" spans="1:8" s="13" customFormat="1" ht="14.25" x14ac:dyDescent="0.2">
      <c r="A34" s="23" t="s">
        <v>35</v>
      </c>
      <c r="B34" s="10"/>
      <c r="C34" s="11"/>
      <c r="D34" s="11"/>
      <c r="E34" s="12">
        <f>SUM(E22:E33)</f>
        <v>270334.98400000005</v>
      </c>
    </row>
    <row r="36" spans="1:8" s="19" customFormat="1" ht="33.75" customHeight="1" x14ac:dyDescent="0.25">
      <c r="A36" s="102" t="s">
        <v>80</v>
      </c>
      <c r="B36" s="102"/>
      <c r="C36" s="102"/>
      <c r="D36" s="102"/>
      <c r="E36" s="102"/>
      <c r="F36" s="61">
        <f>E32+E31+E29+E28+'2кв'!E28+'2кв'!E29+'1кв'!E28+'1кв'!E31</f>
        <v>26135.721000000001</v>
      </c>
    </row>
    <row r="37" spans="1:8" ht="30.75" customHeight="1" x14ac:dyDescent="0.25">
      <c r="A37" s="95" t="s">
        <v>21</v>
      </c>
      <c r="B37" s="95"/>
      <c r="C37" s="95"/>
      <c r="D37" s="95"/>
      <c r="E37" s="95"/>
    </row>
    <row r="38" spans="1:8" x14ac:dyDescent="0.25">
      <c r="A38" s="95" t="s">
        <v>20</v>
      </c>
      <c r="B38" s="95"/>
      <c r="C38" s="95"/>
      <c r="D38" s="95"/>
      <c r="E38" s="95"/>
      <c r="F38" s="13"/>
      <c r="G38" s="13"/>
      <c r="H38" s="14"/>
    </row>
    <row r="39" spans="1:8" ht="30.75" customHeight="1" x14ac:dyDescent="0.25">
      <c r="A39" s="95" t="s">
        <v>28</v>
      </c>
      <c r="B39" s="95"/>
      <c r="C39" s="95"/>
      <c r="D39" s="95"/>
      <c r="E39" s="95"/>
    </row>
    <row r="40" spans="1:8" ht="30.75" customHeight="1" x14ac:dyDescent="0.25">
      <c r="A40" s="51"/>
      <c r="B40" s="51"/>
      <c r="C40" s="51"/>
      <c r="D40" s="51"/>
      <c r="E40" s="51"/>
    </row>
    <row r="41" spans="1:8" x14ac:dyDescent="0.25">
      <c r="A41" s="98" t="s">
        <v>5</v>
      </c>
      <c r="B41" s="98"/>
      <c r="C41" s="98"/>
      <c r="D41" s="98"/>
      <c r="E41" s="98"/>
    </row>
    <row r="42" spans="1:8" x14ac:dyDescent="0.25">
      <c r="A42" s="95" t="s">
        <v>18</v>
      </c>
      <c r="B42" s="95"/>
      <c r="C42" s="95"/>
      <c r="D42" s="95"/>
      <c r="E42" s="95"/>
    </row>
    <row r="43" spans="1:8" x14ac:dyDescent="0.25">
      <c r="A43" s="96" t="s">
        <v>51</v>
      </c>
      <c r="B43" s="96"/>
      <c r="C43" s="96"/>
      <c r="D43" s="96"/>
      <c r="E43" s="5"/>
    </row>
    <row r="44" spans="1:8" x14ac:dyDescent="0.25">
      <c r="B44" s="97" t="s">
        <v>19</v>
      </c>
      <c r="C44" s="97"/>
      <c r="D44" s="97"/>
      <c r="E44" s="6" t="s">
        <v>6</v>
      </c>
    </row>
    <row r="45" spans="1:8" x14ac:dyDescent="0.25">
      <c r="A45" s="52"/>
      <c r="B45" s="52"/>
      <c r="C45" s="52"/>
      <c r="D45" s="52"/>
      <c r="E45" s="52"/>
    </row>
    <row r="46" spans="1:8" x14ac:dyDescent="0.25">
      <c r="A46" s="96" t="s">
        <v>37</v>
      </c>
      <c r="B46" s="96"/>
      <c r="C46" s="96"/>
      <c r="D46" s="96"/>
      <c r="E46" s="5"/>
    </row>
    <row r="47" spans="1:8" x14ac:dyDescent="0.25">
      <c r="B47" s="97" t="s">
        <v>19</v>
      </c>
      <c r="C47" s="97"/>
      <c r="D47" s="97"/>
      <c r="E47" s="6" t="s">
        <v>6</v>
      </c>
    </row>
    <row r="48" spans="1:8" x14ac:dyDescent="0.25">
      <c r="A48" s="56" t="s">
        <v>73</v>
      </c>
      <c r="B48" s="55"/>
      <c r="C48" s="55"/>
      <c r="D48" s="55"/>
      <c r="E48" s="6"/>
    </row>
    <row r="49" spans="1:6" x14ac:dyDescent="0.25">
      <c r="A49" s="13" t="s">
        <v>29</v>
      </c>
    </row>
    <row r="50" spans="1:6" x14ac:dyDescent="0.25">
      <c r="A50" s="2" t="s">
        <v>38</v>
      </c>
      <c r="B50" s="16">
        <f>'2кв'!B52</f>
        <v>197852.13099999996</v>
      </c>
    </row>
    <row r="51" spans="1:6" ht="31.5" x14ac:dyDescent="0.25">
      <c r="A51" s="20" t="s">
        <v>81</v>
      </c>
      <c r="B51" s="17"/>
    </row>
    <row r="52" spans="1:6" x14ac:dyDescent="0.25">
      <c r="A52" s="2" t="s">
        <v>32</v>
      </c>
      <c r="B52" s="17">
        <v>183442.71</v>
      </c>
      <c r="F52" s="22"/>
    </row>
    <row r="53" spans="1:6" x14ac:dyDescent="0.25">
      <c r="A53" s="2" t="s">
        <v>33</v>
      </c>
      <c r="B53" s="17">
        <v>11501.48</v>
      </c>
      <c r="F53" s="22"/>
    </row>
    <row r="54" spans="1:6" ht="30" x14ac:dyDescent="0.25">
      <c r="A54" s="31" t="s">
        <v>42</v>
      </c>
      <c r="B54" s="17">
        <f>3*330</f>
        <v>990</v>
      </c>
      <c r="F54" s="22"/>
    </row>
    <row r="55" spans="1:6" ht="30" x14ac:dyDescent="0.25">
      <c r="A55" s="54" t="s">
        <v>31</v>
      </c>
      <c r="B55" s="17">
        <f>E34</f>
        <v>270334.98400000005</v>
      </c>
      <c r="C55" s="18"/>
    </row>
    <row r="56" spans="1:6" x14ac:dyDescent="0.25">
      <c r="A56" s="15" t="s">
        <v>30</v>
      </c>
      <c r="B56" s="21">
        <f>B50+B52+B53+B54-B55</f>
        <v>123451.33699999988</v>
      </c>
    </row>
    <row r="59" spans="1:6" x14ac:dyDescent="0.25">
      <c r="B59" s="29"/>
    </row>
    <row r="61" spans="1:6" x14ac:dyDescent="0.25">
      <c r="B61" s="29"/>
    </row>
    <row r="62" spans="1:6" x14ac:dyDescent="0.25">
      <c r="B62" s="29"/>
      <c r="C62" s="30"/>
    </row>
    <row r="63" spans="1:6" x14ac:dyDescent="0.25">
      <c r="B63" s="29"/>
    </row>
    <row r="64" spans="1:6" x14ac:dyDescent="0.25">
      <c r="B64" s="29"/>
    </row>
    <row r="65" spans="2:2" x14ac:dyDescent="0.25">
      <c r="B65" s="29"/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3:D43"/>
    <mergeCell ref="B44:D44"/>
    <mergeCell ref="A46:D46"/>
    <mergeCell ref="B47:D47"/>
    <mergeCell ref="A36:E36"/>
    <mergeCell ref="A37:E37"/>
    <mergeCell ref="A38:E38"/>
    <mergeCell ref="A39:E39"/>
    <mergeCell ref="A41:E41"/>
    <mergeCell ref="A42:E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BreakPreview" topLeftCell="A25" zoomScaleSheetLayoutView="100" workbookViewId="0">
      <selection activeCell="H37" sqref="H37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7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103" t="s">
        <v>11</v>
      </c>
      <c r="B1" s="103"/>
      <c r="C1" s="103"/>
      <c r="D1" s="103"/>
      <c r="E1" s="103"/>
    </row>
    <row r="2" spans="1:5" ht="30.75" customHeight="1" x14ac:dyDescent="0.25">
      <c r="A2" s="104" t="s">
        <v>12</v>
      </c>
      <c r="B2" s="105"/>
      <c r="C2" s="105"/>
      <c r="D2" s="105"/>
      <c r="E2" s="105"/>
    </row>
    <row r="3" spans="1:5" x14ac:dyDescent="0.25">
      <c r="A3" s="106" t="s">
        <v>124</v>
      </c>
      <c r="B3" s="106"/>
      <c r="C3" s="106"/>
      <c r="D3" s="106"/>
      <c r="E3" s="106"/>
    </row>
    <row r="4" spans="1:5" s="1" customFormat="1" ht="15.75" x14ac:dyDescent="0.25">
      <c r="A4" s="28" t="s">
        <v>13</v>
      </c>
      <c r="B4" s="4"/>
      <c r="C4" s="4"/>
      <c r="D4" s="39"/>
      <c r="E4" s="94">
        <v>45657</v>
      </c>
    </row>
    <row r="5" spans="1:5" x14ac:dyDescent="0.25">
      <c r="A5" s="59"/>
      <c r="B5" s="4"/>
      <c r="C5" s="4"/>
      <c r="D5" s="4"/>
      <c r="E5" s="4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96" t="s">
        <v>24</v>
      </c>
      <c r="B7" s="96"/>
      <c r="C7" s="96"/>
      <c r="D7" s="96"/>
      <c r="E7" s="96"/>
    </row>
    <row r="8" spans="1:5" x14ac:dyDescent="0.25">
      <c r="A8" s="99" t="s">
        <v>1</v>
      </c>
      <c r="B8" s="99"/>
      <c r="C8" s="99"/>
      <c r="D8" s="99"/>
      <c r="E8" s="99"/>
    </row>
    <row r="9" spans="1:5" x14ac:dyDescent="0.25">
      <c r="A9" s="95" t="s">
        <v>36</v>
      </c>
      <c r="B9" s="95"/>
      <c r="C9" s="95"/>
      <c r="D9" s="95"/>
      <c r="E9" s="95"/>
    </row>
    <row r="10" spans="1:5" ht="22.5" customHeight="1" x14ac:dyDescent="0.25">
      <c r="A10" s="107" t="s">
        <v>14</v>
      </c>
      <c r="B10" s="108"/>
      <c r="C10" s="108"/>
      <c r="D10" s="108"/>
      <c r="E10" s="108"/>
    </row>
    <row r="11" spans="1:5" ht="30" customHeight="1" x14ac:dyDescent="0.25">
      <c r="A11" s="102" t="s">
        <v>34</v>
      </c>
      <c r="B11" s="102"/>
      <c r="C11" s="102"/>
      <c r="D11" s="102"/>
      <c r="E11" s="102"/>
    </row>
    <row r="12" spans="1:5" ht="13.9" customHeight="1" x14ac:dyDescent="0.25">
      <c r="A12" s="99" t="s">
        <v>15</v>
      </c>
      <c r="B12" s="100"/>
      <c r="C12" s="100"/>
      <c r="D12" s="100"/>
      <c r="E12" s="100"/>
    </row>
    <row r="13" spans="1:5" ht="13.9" customHeight="1" x14ac:dyDescent="0.25">
      <c r="A13" s="95" t="s">
        <v>22</v>
      </c>
      <c r="B13" s="95"/>
      <c r="C13" s="95"/>
      <c r="D13" s="95"/>
      <c r="E13" s="95"/>
    </row>
    <row r="14" spans="1:5" ht="13.9" customHeight="1" x14ac:dyDescent="0.25">
      <c r="A14" s="99" t="s">
        <v>2</v>
      </c>
      <c r="B14" s="100"/>
      <c r="C14" s="100"/>
      <c r="D14" s="100"/>
      <c r="E14" s="100"/>
    </row>
    <row r="15" spans="1:5" ht="13.9" customHeight="1" x14ac:dyDescent="0.25">
      <c r="A15" s="95" t="s">
        <v>49</v>
      </c>
      <c r="B15" s="95"/>
      <c r="C15" s="95"/>
      <c r="D15" s="95"/>
      <c r="E15" s="95"/>
    </row>
    <row r="16" spans="1:5" ht="13.9" customHeight="1" x14ac:dyDescent="0.25">
      <c r="A16" s="99" t="s">
        <v>16</v>
      </c>
      <c r="B16" s="100"/>
      <c r="C16" s="100"/>
      <c r="D16" s="100"/>
      <c r="E16" s="100"/>
    </row>
    <row r="17" spans="1:8" ht="30" customHeight="1" x14ac:dyDescent="0.25">
      <c r="A17" s="95" t="s">
        <v>17</v>
      </c>
      <c r="B17" s="95"/>
      <c r="C17" s="95"/>
      <c r="D17" s="95"/>
      <c r="E17" s="95"/>
    </row>
    <row r="18" spans="1:8" ht="62.25" customHeight="1" x14ac:dyDescent="0.25">
      <c r="A18" s="95" t="s">
        <v>45</v>
      </c>
      <c r="B18" s="95"/>
      <c r="C18" s="95"/>
      <c r="D18" s="95"/>
      <c r="E18" s="95"/>
    </row>
    <row r="19" spans="1:8" ht="30" customHeight="1" x14ac:dyDescent="0.25">
      <c r="A19" s="101" t="s">
        <v>25</v>
      </c>
      <c r="B19" s="101"/>
      <c r="C19" s="101"/>
      <c r="D19" s="101"/>
      <c r="E19" s="101"/>
    </row>
    <row r="20" spans="1:8" ht="15" customHeight="1" x14ac:dyDescent="0.25">
      <c r="A20" s="101"/>
      <c r="B20" s="101"/>
      <c r="C20" s="101"/>
      <c r="D20" s="101"/>
      <c r="E20" s="101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2" t="s">
        <v>41</v>
      </c>
      <c r="B22" s="9" t="s">
        <v>39</v>
      </c>
      <c r="C22" s="3" t="s">
        <v>4</v>
      </c>
      <c r="D22" s="24">
        <v>16.75</v>
      </c>
      <c r="E22" s="27">
        <f>D22*F20*3</f>
        <v>118780.95000000001</v>
      </c>
      <c r="G22" s="18"/>
    </row>
    <row r="23" spans="1:8" x14ac:dyDescent="0.25">
      <c r="A23" s="25" t="s">
        <v>40</v>
      </c>
      <c r="B23" s="26" t="s">
        <v>23</v>
      </c>
      <c r="C23" s="24" t="s">
        <v>4</v>
      </c>
      <c r="D23" s="24">
        <v>6.06</v>
      </c>
      <c r="E23" s="27">
        <f>D23*F20*3</f>
        <v>42973.884000000005</v>
      </c>
      <c r="G23" s="18"/>
    </row>
    <row r="24" spans="1:8" ht="25.5" x14ac:dyDescent="0.25">
      <c r="A24" s="7" t="s">
        <v>43</v>
      </c>
      <c r="B24" s="33" t="s">
        <v>44</v>
      </c>
      <c r="C24" s="3" t="s">
        <v>27</v>
      </c>
      <c r="D24" s="3"/>
      <c r="E24" s="34">
        <v>0</v>
      </c>
      <c r="G24" s="18"/>
    </row>
    <row r="25" spans="1:8" x14ac:dyDescent="0.25">
      <c r="A25" s="7" t="s">
        <v>46</v>
      </c>
      <c r="B25" s="9" t="s">
        <v>84</v>
      </c>
      <c r="C25" s="3" t="s">
        <v>27</v>
      </c>
      <c r="D25" s="3"/>
      <c r="E25" s="34">
        <v>0</v>
      </c>
      <c r="G25" s="18"/>
    </row>
    <row r="26" spans="1:8" x14ac:dyDescent="0.25">
      <c r="A26" s="7" t="s">
        <v>48</v>
      </c>
      <c r="B26" s="9" t="s">
        <v>84</v>
      </c>
      <c r="C26" s="3" t="s">
        <v>27</v>
      </c>
      <c r="D26" s="3"/>
      <c r="E26" s="34">
        <v>0</v>
      </c>
      <c r="G26" s="18"/>
    </row>
    <row r="27" spans="1:8" x14ac:dyDescent="0.25">
      <c r="A27" s="7" t="s">
        <v>47</v>
      </c>
      <c r="B27" s="9" t="s">
        <v>84</v>
      </c>
      <c r="C27" s="3" t="s">
        <v>27</v>
      </c>
      <c r="D27" s="3"/>
      <c r="E27" s="34">
        <v>0</v>
      </c>
      <c r="G27" s="18"/>
    </row>
    <row r="28" spans="1:8" x14ac:dyDescent="0.25">
      <c r="A28" s="7" t="s">
        <v>26</v>
      </c>
      <c r="B28" s="9" t="s">
        <v>84</v>
      </c>
      <c r="C28" s="3" t="s">
        <v>27</v>
      </c>
      <c r="D28" s="3"/>
      <c r="E28" s="34">
        <v>3690.31</v>
      </c>
      <c r="G28" s="18"/>
    </row>
    <row r="29" spans="1:8" x14ac:dyDescent="0.25">
      <c r="A29" s="41" t="s">
        <v>82</v>
      </c>
      <c r="B29" s="9"/>
      <c r="C29" s="24"/>
      <c r="D29" s="24"/>
      <c r="E29" s="46">
        <v>31527.23</v>
      </c>
      <c r="G29" s="18"/>
      <c r="H29" s="18"/>
    </row>
    <row r="30" spans="1:8" x14ac:dyDescent="0.25">
      <c r="A30" s="7" t="s">
        <v>83</v>
      </c>
      <c r="B30" s="9"/>
      <c r="C30" s="3"/>
      <c r="D30" s="3"/>
      <c r="E30" s="46">
        <v>55320.69</v>
      </c>
      <c r="G30" s="18"/>
    </row>
    <row r="31" spans="1:8" x14ac:dyDescent="0.25">
      <c r="A31" s="7"/>
      <c r="B31" s="9"/>
      <c r="C31" s="3"/>
      <c r="D31" s="3"/>
      <c r="E31" s="34"/>
      <c r="G31" s="18"/>
    </row>
    <row r="32" spans="1:8" s="13" customFormat="1" ht="14.25" x14ac:dyDescent="0.2">
      <c r="A32" s="23" t="s">
        <v>35</v>
      </c>
      <c r="B32" s="10"/>
      <c r="C32" s="11"/>
      <c r="D32" s="11"/>
      <c r="E32" s="12">
        <f>SUM(E22:E31)</f>
        <v>252293.06400000004</v>
      </c>
    </row>
    <row r="34" spans="1:8" s="19" customFormat="1" ht="33.75" customHeight="1" x14ac:dyDescent="0.25">
      <c r="A34" s="102" t="s">
        <v>85</v>
      </c>
      <c r="B34" s="102"/>
      <c r="C34" s="102"/>
      <c r="D34" s="102"/>
      <c r="E34" s="102"/>
      <c r="F34" s="61"/>
    </row>
    <row r="35" spans="1:8" ht="30.75" customHeight="1" x14ac:dyDescent="0.25">
      <c r="A35" s="95" t="s">
        <v>21</v>
      </c>
      <c r="B35" s="95"/>
      <c r="C35" s="95"/>
      <c r="D35" s="95"/>
      <c r="E35" s="95"/>
    </row>
    <row r="36" spans="1:8" x14ac:dyDescent="0.25">
      <c r="A36" s="95" t="s">
        <v>20</v>
      </c>
      <c r="B36" s="95"/>
      <c r="C36" s="95"/>
      <c r="D36" s="95"/>
      <c r="E36" s="95"/>
      <c r="F36" s="13"/>
      <c r="G36" s="13"/>
      <c r="H36" s="14"/>
    </row>
    <row r="37" spans="1:8" ht="30.75" customHeight="1" x14ac:dyDescent="0.25">
      <c r="A37" s="95" t="s">
        <v>28</v>
      </c>
      <c r="B37" s="95"/>
      <c r="C37" s="95"/>
      <c r="D37" s="95"/>
      <c r="E37" s="95"/>
    </row>
    <row r="38" spans="1:8" ht="30.75" customHeight="1" x14ac:dyDescent="0.25">
      <c r="A38" s="57"/>
      <c r="B38" s="57"/>
      <c r="C38" s="57"/>
      <c r="D38" s="57"/>
      <c r="E38" s="57"/>
    </row>
    <row r="39" spans="1:8" x14ac:dyDescent="0.25">
      <c r="A39" s="98" t="s">
        <v>5</v>
      </c>
      <c r="B39" s="98"/>
      <c r="C39" s="98"/>
      <c r="D39" s="98"/>
      <c r="E39" s="98"/>
    </row>
    <row r="40" spans="1:8" x14ac:dyDescent="0.25">
      <c r="A40" s="95" t="s">
        <v>18</v>
      </c>
      <c r="B40" s="95"/>
      <c r="C40" s="95"/>
      <c r="D40" s="95"/>
      <c r="E40" s="95"/>
    </row>
    <row r="41" spans="1:8" x14ac:dyDescent="0.25">
      <c r="A41" s="96" t="s">
        <v>51</v>
      </c>
      <c r="B41" s="96"/>
      <c r="C41" s="96"/>
      <c r="D41" s="96"/>
      <c r="E41" s="5"/>
    </row>
    <row r="42" spans="1:8" x14ac:dyDescent="0.25">
      <c r="B42" s="97" t="s">
        <v>19</v>
      </c>
      <c r="C42" s="97"/>
      <c r="D42" s="97"/>
      <c r="E42" s="6" t="s">
        <v>6</v>
      </c>
    </row>
    <row r="43" spans="1:8" x14ac:dyDescent="0.25">
      <c r="A43" s="58"/>
      <c r="B43" s="58"/>
      <c r="C43" s="58"/>
      <c r="D43" s="58"/>
      <c r="E43" s="58"/>
    </row>
    <row r="44" spans="1:8" x14ac:dyDescent="0.25">
      <c r="A44" s="96" t="s">
        <v>37</v>
      </c>
      <c r="B44" s="96"/>
      <c r="C44" s="96"/>
      <c r="D44" s="96"/>
      <c r="E44" s="5"/>
    </row>
    <row r="45" spans="1:8" x14ac:dyDescent="0.25">
      <c r="B45" s="97" t="s">
        <v>19</v>
      </c>
      <c r="C45" s="97"/>
      <c r="D45" s="97"/>
      <c r="E45" s="6" t="s">
        <v>6</v>
      </c>
    </row>
    <row r="46" spans="1:8" x14ac:dyDescent="0.25">
      <c r="A46" s="56" t="s">
        <v>73</v>
      </c>
      <c r="B46" s="55"/>
      <c r="C46" s="55"/>
      <c r="D46" s="55"/>
      <c r="E46" s="6"/>
    </row>
    <row r="47" spans="1:8" x14ac:dyDescent="0.25">
      <c r="A47" s="13" t="s">
        <v>29</v>
      </c>
    </row>
    <row r="48" spans="1:8" x14ac:dyDescent="0.25">
      <c r="A48" s="2" t="s">
        <v>38</v>
      </c>
      <c r="B48" s="16">
        <f>'3кв'!B56</f>
        <v>123451.33699999988</v>
      </c>
    </row>
    <row r="49" spans="1:6" x14ac:dyDescent="0.25">
      <c r="A49" s="2" t="s">
        <v>86</v>
      </c>
      <c r="B49" s="17"/>
    </row>
    <row r="50" spans="1:6" x14ac:dyDescent="0.25">
      <c r="A50" s="2" t="s">
        <v>32</v>
      </c>
      <c r="B50" s="17">
        <v>196987.71</v>
      </c>
      <c r="F50" s="22"/>
    </row>
    <row r="51" spans="1:6" x14ac:dyDescent="0.25">
      <c r="A51" s="2" t="s">
        <v>33</v>
      </c>
      <c r="B51" s="17">
        <v>9199.49</v>
      </c>
      <c r="F51" s="22"/>
    </row>
    <row r="52" spans="1:6" x14ac:dyDescent="0.25">
      <c r="A52" s="31"/>
      <c r="B52" s="17"/>
      <c r="F52" s="22"/>
    </row>
    <row r="53" spans="1:6" ht="30" x14ac:dyDescent="0.25">
      <c r="A53" s="60" t="s">
        <v>31</v>
      </c>
      <c r="B53" s="17">
        <f>E32</f>
        <v>252293.06400000004</v>
      </c>
      <c r="C53" s="18"/>
    </row>
    <row r="54" spans="1:6" x14ac:dyDescent="0.25">
      <c r="A54" s="15" t="s">
        <v>30</v>
      </c>
      <c r="B54" s="21">
        <f>B48+B50+B51+B52-B53</f>
        <v>77345.472999999853</v>
      </c>
    </row>
    <row r="57" spans="1:6" x14ac:dyDescent="0.25">
      <c r="B57" s="29"/>
    </row>
    <row r="59" spans="1:6" x14ac:dyDescent="0.25">
      <c r="B59" s="29"/>
    </row>
    <row r="60" spans="1:6" x14ac:dyDescent="0.25">
      <c r="B60" s="29"/>
      <c r="C60" s="30"/>
    </row>
    <row r="61" spans="1:6" x14ac:dyDescent="0.25">
      <c r="B61" s="29"/>
    </row>
    <row r="62" spans="1:6" x14ac:dyDescent="0.25">
      <c r="B62" s="29"/>
    </row>
    <row r="63" spans="1:6" x14ac:dyDescent="0.25">
      <c r="B63" s="29"/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1:D41"/>
    <mergeCell ref="B42:D42"/>
    <mergeCell ref="A44:D44"/>
    <mergeCell ref="B45:D45"/>
    <mergeCell ref="A34:E34"/>
    <mergeCell ref="A35:E35"/>
    <mergeCell ref="A36:E36"/>
    <mergeCell ref="A37:E37"/>
    <mergeCell ref="A39:E39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view="pageBreakPreview" topLeftCell="A25" zoomScaleSheetLayoutView="100" workbookViewId="0">
      <selection activeCell="B35" sqref="B35"/>
    </sheetView>
  </sheetViews>
  <sheetFormatPr defaultRowHeight="15.75" x14ac:dyDescent="0.25"/>
  <cols>
    <col min="1" max="1" width="10.5703125" style="80" customWidth="1"/>
    <col min="2" max="2" width="64" style="80" customWidth="1"/>
    <col min="3" max="3" width="16.140625" style="80" customWidth="1"/>
    <col min="4" max="4" width="11.85546875" style="80" customWidth="1"/>
    <col min="5" max="5" width="14.7109375" style="80" customWidth="1"/>
    <col min="6" max="6" width="12.42578125" style="80" customWidth="1"/>
    <col min="7" max="7" width="12" style="80" customWidth="1"/>
    <col min="8" max="8" width="13.5703125" style="80" customWidth="1"/>
    <col min="9" max="16384" width="9.140625" style="80"/>
  </cols>
  <sheetData>
    <row r="1" spans="1:4" x14ac:dyDescent="0.25">
      <c r="A1" s="110" t="s">
        <v>87</v>
      </c>
      <c r="B1" s="110"/>
      <c r="C1" s="110"/>
      <c r="D1" s="62"/>
    </row>
    <row r="2" spans="1:4" x14ac:dyDescent="0.25">
      <c r="A2" s="111" t="s">
        <v>88</v>
      </c>
      <c r="B2" s="111"/>
      <c r="C2" s="111"/>
      <c r="D2" s="63"/>
    </row>
    <row r="3" spans="1:4" x14ac:dyDescent="0.25">
      <c r="A3" s="111" t="s">
        <v>111</v>
      </c>
      <c r="B3" s="111"/>
      <c r="C3" s="111"/>
      <c r="D3" s="63"/>
    </row>
    <row r="4" spans="1:4" x14ac:dyDescent="0.25">
      <c r="A4" s="110" t="s">
        <v>89</v>
      </c>
      <c r="B4" s="110"/>
      <c r="C4" s="110"/>
      <c r="D4" s="62"/>
    </row>
    <row r="5" spans="1:4" x14ac:dyDescent="0.25">
      <c r="A5" s="112"/>
      <c r="B5" s="112"/>
      <c r="C5" s="112"/>
      <c r="D5" s="1"/>
    </row>
    <row r="6" spans="1:4" x14ac:dyDescent="0.25">
      <c r="A6" s="63"/>
      <c r="B6" s="64" t="s">
        <v>90</v>
      </c>
      <c r="C6" s="81">
        <f>'1кв'!B48</f>
        <v>138921.88</v>
      </c>
      <c r="D6" s="65"/>
    </row>
    <row r="7" spans="1:4" x14ac:dyDescent="0.25">
      <c r="A7" s="66" t="s">
        <v>91</v>
      </c>
      <c r="B7" s="64" t="s">
        <v>117</v>
      </c>
      <c r="C7" s="81"/>
      <c r="D7" s="65"/>
    </row>
    <row r="8" spans="1:4" x14ac:dyDescent="0.25">
      <c r="A8" s="63"/>
      <c r="B8" s="73" t="s">
        <v>92</v>
      </c>
      <c r="C8" s="81"/>
      <c r="D8" s="65"/>
    </row>
    <row r="9" spans="1:4" x14ac:dyDescent="0.25">
      <c r="A9" s="63"/>
      <c r="B9" s="82" t="s">
        <v>93</v>
      </c>
      <c r="C9" s="81"/>
      <c r="D9" s="65"/>
    </row>
    <row r="10" spans="1:4" x14ac:dyDescent="0.25">
      <c r="A10" s="63"/>
      <c r="B10" s="82" t="s">
        <v>94</v>
      </c>
      <c r="C10" s="81"/>
      <c r="D10" s="65"/>
    </row>
    <row r="11" spans="1:4" x14ac:dyDescent="0.25">
      <c r="A11" s="63"/>
      <c r="B11" s="82" t="s">
        <v>95</v>
      </c>
      <c r="C11" s="81"/>
      <c r="D11" s="65"/>
    </row>
    <row r="12" spans="1:4" x14ac:dyDescent="0.25">
      <c r="B12" s="67" t="s">
        <v>96</v>
      </c>
      <c r="C12" s="83">
        <f>'1кв'!B50+'2кв'!B48+'3кв'!B52+'4кв'!B50</f>
        <v>723264.8899999999</v>
      </c>
      <c r="D12" s="84"/>
    </row>
    <row r="13" spans="1:4" x14ac:dyDescent="0.25">
      <c r="B13" s="85" t="s">
        <v>97</v>
      </c>
      <c r="C13" s="83">
        <f>'1кв'!B51+'2кв'!B49+'3кв'!B53+'4кв'!B51</f>
        <v>71551.73000000001</v>
      </c>
      <c r="D13" s="84"/>
    </row>
    <row r="14" spans="1:4" x14ac:dyDescent="0.25">
      <c r="A14" s="66"/>
      <c r="B14" s="71" t="s">
        <v>98</v>
      </c>
      <c r="C14" s="83">
        <f>'1кв'!B52+'2кв'!B50+'3кв'!B54+'4кв'!B52</f>
        <v>2970</v>
      </c>
      <c r="D14" s="84"/>
    </row>
    <row r="15" spans="1:4" x14ac:dyDescent="0.25">
      <c r="A15" s="68"/>
      <c r="B15" s="67" t="s">
        <v>99</v>
      </c>
      <c r="C15" s="86">
        <f>SUM(C12:C14)</f>
        <v>797786.61999999988</v>
      </c>
      <c r="D15" s="65"/>
    </row>
    <row r="16" spans="1:4" x14ac:dyDescent="0.25">
      <c r="A16" s="1"/>
      <c r="B16" s="109"/>
      <c r="C16" s="109"/>
      <c r="D16" s="69"/>
    </row>
    <row r="17" spans="1:5" x14ac:dyDescent="0.25">
      <c r="A17" s="70" t="s">
        <v>100</v>
      </c>
      <c r="B17" s="71" t="s">
        <v>101</v>
      </c>
      <c r="C17" s="83">
        <f>'1кв'!E22+'2кв'!E22+'3кв'!E22+'4кв'!E22</f>
        <v>475123.80000000005</v>
      </c>
      <c r="D17" s="69"/>
    </row>
    <row r="18" spans="1:5" x14ac:dyDescent="0.25">
      <c r="A18" s="70"/>
      <c r="B18" s="87" t="s">
        <v>102</v>
      </c>
      <c r="C18" s="83">
        <f>'1кв'!E23+'2кв'!E23+'3кв'!E23+'4кв'!E23</f>
        <v>171895.53600000002</v>
      </c>
      <c r="D18" s="69"/>
    </row>
    <row r="19" spans="1:5" x14ac:dyDescent="0.25">
      <c r="A19" s="70"/>
      <c r="B19" s="87" t="s">
        <v>103</v>
      </c>
      <c r="C19" s="83">
        <f>'1кв'!E24+'2кв'!E24+'3кв'!E24+'4кв'!E24</f>
        <v>0</v>
      </c>
      <c r="D19" s="69"/>
    </row>
    <row r="20" spans="1:5" x14ac:dyDescent="0.25">
      <c r="A20" s="70"/>
      <c r="B20" s="82" t="s">
        <v>48</v>
      </c>
      <c r="C20" s="83">
        <v>0</v>
      </c>
      <c r="D20" s="69"/>
    </row>
    <row r="21" spans="1:5" x14ac:dyDescent="0.25">
      <c r="A21" s="70"/>
      <c r="B21" s="82" t="s">
        <v>46</v>
      </c>
      <c r="C21" s="83">
        <v>0</v>
      </c>
      <c r="D21" s="69"/>
    </row>
    <row r="22" spans="1:5" x14ac:dyDescent="0.25">
      <c r="A22" s="70"/>
      <c r="B22" s="82" t="s">
        <v>47</v>
      </c>
      <c r="C22" s="83">
        <v>0</v>
      </c>
      <c r="D22" s="69"/>
    </row>
    <row r="23" spans="1:5" x14ac:dyDescent="0.25">
      <c r="A23" s="1"/>
      <c r="B23" s="82" t="s">
        <v>26</v>
      </c>
      <c r="C23" s="83">
        <f>'1кв'!E28+'2кв'!E28+'3кв'!E28+'4кв'!E28</f>
        <v>11950.42</v>
      </c>
      <c r="D23" s="69"/>
      <c r="E23" s="88"/>
    </row>
    <row r="24" spans="1:5" x14ac:dyDescent="0.25">
      <c r="A24" s="70"/>
      <c r="B24" s="72" t="s">
        <v>123</v>
      </c>
      <c r="C24" s="89">
        <f>'1кв'!E31+'2кв'!E29+'3кв'!E29+'3кв'!E31+'3кв'!E32</f>
        <v>17875.611000000001</v>
      </c>
      <c r="D24" s="69"/>
    </row>
    <row r="25" spans="1:5" x14ac:dyDescent="0.25">
      <c r="A25" s="70"/>
      <c r="B25" s="73" t="s">
        <v>104</v>
      </c>
      <c r="C25" s="89">
        <f>SUM(C27:C32)</f>
        <v>182517.66</v>
      </c>
      <c r="D25" s="69"/>
    </row>
    <row r="26" spans="1:5" x14ac:dyDescent="0.25">
      <c r="A26" s="70"/>
      <c r="B26" s="73" t="s">
        <v>92</v>
      </c>
      <c r="C26" s="89"/>
      <c r="D26" s="69"/>
    </row>
    <row r="27" spans="1:5" ht="31.5" x14ac:dyDescent="0.25">
      <c r="A27" s="70"/>
      <c r="B27" s="90" t="s">
        <v>118</v>
      </c>
      <c r="C27" s="83">
        <f>'1кв'!E29</f>
        <v>2226</v>
      </c>
      <c r="D27" s="69"/>
    </row>
    <row r="28" spans="1:5" x14ac:dyDescent="0.25">
      <c r="A28" s="70"/>
      <c r="B28" s="90" t="s">
        <v>119</v>
      </c>
      <c r="C28" s="83">
        <f>'1кв'!E30</f>
        <v>3964.25</v>
      </c>
      <c r="D28" s="69"/>
    </row>
    <row r="29" spans="1:5" x14ac:dyDescent="0.25">
      <c r="A29" s="70"/>
      <c r="B29" s="90" t="s">
        <v>120</v>
      </c>
      <c r="C29" s="83">
        <f>'3кв'!E30</f>
        <v>89479.49</v>
      </c>
      <c r="D29" s="69"/>
    </row>
    <row r="30" spans="1:5" x14ac:dyDescent="0.25">
      <c r="A30" s="70"/>
      <c r="B30" s="90" t="s">
        <v>121</v>
      </c>
      <c r="C30" s="83">
        <f>'4кв'!E29</f>
        <v>31527.23</v>
      </c>
      <c r="D30" s="69"/>
    </row>
    <row r="31" spans="1:5" x14ac:dyDescent="0.25">
      <c r="A31" s="70"/>
      <c r="B31" s="90" t="s">
        <v>122</v>
      </c>
      <c r="C31" s="83">
        <f>'4кв'!E30</f>
        <v>55320.69</v>
      </c>
      <c r="D31" s="69"/>
    </row>
    <row r="32" spans="1:5" x14ac:dyDescent="0.25">
      <c r="A32" s="70"/>
      <c r="B32" s="90"/>
      <c r="C32" s="91"/>
      <c r="D32" s="69"/>
    </row>
    <row r="33" spans="1:5" x14ac:dyDescent="0.25">
      <c r="A33" s="1"/>
      <c r="B33" s="74" t="s">
        <v>105</v>
      </c>
      <c r="C33" s="92">
        <f>SUM(C17:C25)</f>
        <v>859363.02700000023</v>
      </c>
      <c r="D33" s="69">
        <f>'1кв'!E33+'2кв'!E31+'3кв'!E34+'4кв'!E32</f>
        <v>859363.02700000012</v>
      </c>
      <c r="E33" s="88"/>
    </row>
    <row r="34" spans="1:5" x14ac:dyDescent="0.25">
      <c r="A34" s="1"/>
      <c r="B34" s="75" t="s">
        <v>112</v>
      </c>
      <c r="C34" s="93">
        <f>C6+C15-C33</f>
        <v>77345.472999999649</v>
      </c>
      <c r="D34" s="69"/>
    </row>
    <row r="35" spans="1:5" x14ac:dyDescent="0.25">
      <c r="A35" s="1"/>
      <c r="B35" s="66"/>
      <c r="C35" s="66"/>
      <c r="D35" s="69"/>
    </row>
    <row r="36" spans="1:5" x14ac:dyDescent="0.25">
      <c r="A36" s="1"/>
      <c r="B36" s="76" t="s">
        <v>106</v>
      </c>
      <c r="C36" s="76"/>
      <c r="D36" s="69"/>
    </row>
    <row r="37" spans="1:5" x14ac:dyDescent="0.25">
      <c r="A37" s="1"/>
      <c r="B37" s="76" t="s">
        <v>107</v>
      </c>
      <c r="C37" s="77">
        <v>78305.740000000005</v>
      </c>
      <c r="D37" s="69"/>
    </row>
    <row r="38" spans="1:5" x14ac:dyDescent="0.25">
      <c r="A38" s="1"/>
      <c r="B38" s="78" t="s">
        <v>113</v>
      </c>
      <c r="C38" s="79">
        <v>92767.96</v>
      </c>
      <c r="D38" s="69"/>
    </row>
    <row r="39" spans="1:5" x14ac:dyDescent="0.25">
      <c r="A39" s="1"/>
      <c r="B39" s="76" t="s">
        <v>108</v>
      </c>
      <c r="C39" s="77">
        <f>C38-C37</f>
        <v>14462.220000000001</v>
      </c>
      <c r="D39" s="69"/>
    </row>
    <row r="40" spans="1:5" x14ac:dyDescent="0.25">
      <c r="A40" s="1"/>
      <c r="B40" s="66"/>
      <c r="C40" s="66"/>
      <c r="D40" s="69"/>
    </row>
    <row r="41" spans="1:5" x14ac:dyDescent="0.25">
      <c r="A41" s="1"/>
      <c r="B41" s="66"/>
      <c r="C41" s="66"/>
      <c r="D41" s="69"/>
    </row>
    <row r="42" spans="1:5" x14ac:dyDescent="0.25">
      <c r="A42" s="1"/>
      <c r="B42" s="66"/>
      <c r="C42" s="66"/>
      <c r="D42" s="69"/>
    </row>
    <row r="43" spans="1:5" x14ac:dyDescent="0.25">
      <c r="A43" s="1" t="s">
        <v>109</v>
      </c>
      <c r="B43" s="66" t="s">
        <v>114</v>
      </c>
      <c r="C43" s="66"/>
      <c r="D43" s="69"/>
    </row>
    <row r="44" spans="1:5" x14ac:dyDescent="0.25">
      <c r="A44" s="1"/>
      <c r="B44" s="66" t="s">
        <v>115</v>
      </c>
      <c r="C44" s="66"/>
      <c r="D44" s="69"/>
    </row>
    <row r="45" spans="1:5" x14ac:dyDescent="0.25">
      <c r="A45" s="1"/>
      <c r="B45" s="66" t="s">
        <v>116</v>
      </c>
      <c r="C45" s="66"/>
      <c r="D45" s="69"/>
    </row>
    <row r="46" spans="1:5" x14ac:dyDescent="0.25">
      <c r="A46" s="1"/>
      <c r="B46" s="66"/>
      <c r="C46" s="66"/>
      <c r="D46" s="69"/>
    </row>
    <row r="47" spans="1:5" x14ac:dyDescent="0.25">
      <c r="A47" s="1"/>
      <c r="B47" s="66"/>
      <c r="C47" s="66"/>
      <c r="D47" s="69"/>
    </row>
    <row r="48" spans="1:5" x14ac:dyDescent="0.25">
      <c r="A48" s="1"/>
      <c r="B48" s="66" t="s">
        <v>110</v>
      </c>
      <c r="C48" s="66"/>
      <c r="D48" s="69"/>
    </row>
    <row r="49" spans="1:4" x14ac:dyDescent="0.25">
      <c r="A49" s="1"/>
      <c r="B49" s="66"/>
      <c r="C49" s="66"/>
      <c r="D49" s="69"/>
    </row>
    <row r="50" spans="1:4" x14ac:dyDescent="0.25">
      <c r="A50" s="1"/>
      <c r="B50" s="66"/>
      <c r="C50" s="66"/>
      <c r="D50" s="69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2025-03-10T08:34:01Z</dcterms:modified>
</cp:coreProperties>
</file>